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esb\Box Sync\My Documents\Census\"/>
    </mc:Choice>
  </mc:AlternateContent>
  <bookViews>
    <workbookView xWindow="0" yWindow="0" windowWidth="12510" windowHeight="9435"/>
  </bookViews>
  <sheets>
    <sheet name="Sheet1" sheetId="1" r:id="rId1"/>
  </sheets>
  <definedNames>
    <definedName name="_xlnm._FilterDatabase" localSheetId="0" hidden="1">Sheet1!$B$1:$GH$9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2" i="1" l="1"/>
  <c r="AZ43" i="1"/>
  <c r="AZ44" i="1"/>
  <c r="AZ45" i="1"/>
  <c r="AZ46" i="1"/>
  <c r="AZ47" i="1"/>
  <c r="AZ48" i="1"/>
  <c r="AZ50" i="1"/>
  <c r="AZ51" i="1"/>
  <c r="AZ54" i="1"/>
  <c r="AZ55" i="1"/>
  <c r="AZ58" i="1"/>
  <c r="AZ41" i="1"/>
  <c r="AS42" i="1"/>
  <c r="AT42" i="1" s="1"/>
  <c r="AS43" i="1"/>
  <c r="AT43" i="1" s="1"/>
  <c r="AS44" i="1"/>
  <c r="AT44" i="1" s="1"/>
  <c r="AS45" i="1"/>
  <c r="AT45" i="1" s="1"/>
  <c r="AS46" i="1"/>
  <c r="AT46" i="1" s="1"/>
  <c r="AS47" i="1"/>
  <c r="AT47" i="1" s="1"/>
  <c r="AS48" i="1"/>
  <c r="AT48" i="1" s="1"/>
  <c r="AS50" i="1"/>
  <c r="AT50" i="1" s="1"/>
  <c r="AS51" i="1"/>
  <c r="AT51" i="1" s="1"/>
  <c r="AS54" i="1"/>
  <c r="AT54" i="1" s="1"/>
  <c r="AS55" i="1"/>
  <c r="AT55" i="1" s="1"/>
  <c r="AS58" i="1"/>
  <c r="AT58" i="1" s="1"/>
  <c r="AS41" i="1"/>
  <c r="AT41" i="1" s="1"/>
  <c r="GJ42" i="1" l="1"/>
  <c r="GK42" i="1" s="1"/>
  <c r="GJ43" i="1"/>
  <c r="GK43" i="1" s="1"/>
  <c r="GJ44" i="1"/>
  <c r="GK44" i="1" s="1"/>
  <c r="GJ45" i="1"/>
  <c r="GK45" i="1" s="1"/>
  <c r="GJ46" i="1"/>
  <c r="GK46" i="1" s="1"/>
  <c r="GJ47" i="1"/>
  <c r="GK47" i="1" s="1"/>
  <c r="GJ48" i="1"/>
  <c r="GK48" i="1" s="1"/>
  <c r="GJ50" i="1"/>
  <c r="GK50" i="1" s="1"/>
  <c r="GJ51" i="1"/>
  <c r="GK51" i="1" s="1"/>
  <c r="GJ54" i="1"/>
  <c r="GK54" i="1" s="1"/>
  <c r="GJ55" i="1"/>
  <c r="GK55" i="1" s="1"/>
  <c r="GJ58" i="1"/>
  <c r="GK58" i="1" s="1"/>
  <c r="GJ41" i="1"/>
  <c r="GK41" i="1" s="1"/>
  <c r="FZ42" i="1"/>
  <c r="GA42" i="1" s="1"/>
  <c r="FZ43" i="1"/>
  <c r="GA43" i="1" s="1"/>
  <c r="FZ44" i="1"/>
  <c r="GA44" i="1" s="1"/>
  <c r="FZ45" i="1"/>
  <c r="GA45" i="1" s="1"/>
  <c r="FZ46" i="1"/>
  <c r="GA46" i="1" s="1"/>
  <c r="FZ47" i="1"/>
  <c r="GA47" i="1" s="1"/>
  <c r="FZ48" i="1"/>
  <c r="GA48" i="1" s="1"/>
  <c r="FZ50" i="1"/>
  <c r="GA50" i="1" s="1"/>
  <c r="FZ51" i="1"/>
  <c r="GA51" i="1" s="1"/>
  <c r="FZ54" i="1"/>
  <c r="GA54" i="1" s="1"/>
  <c r="FZ55" i="1"/>
  <c r="GA55" i="1" s="1"/>
  <c r="FZ58" i="1"/>
  <c r="GA58" i="1" s="1"/>
  <c r="FZ41" i="1"/>
  <c r="GA41" i="1" s="1"/>
  <c r="FP42" i="1"/>
  <c r="FQ42" i="1" s="1"/>
  <c r="FP43" i="1"/>
  <c r="FQ43" i="1" s="1"/>
  <c r="FP44" i="1"/>
  <c r="FQ44" i="1" s="1"/>
  <c r="FP45" i="1"/>
  <c r="FQ45" i="1" s="1"/>
  <c r="FP46" i="1"/>
  <c r="FQ46" i="1" s="1"/>
  <c r="FP47" i="1"/>
  <c r="FQ47" i="1" s="1"/>
  <c r="FP48" i="1"/>
  <c r="FQ48" i="1" s="1"/>
  <c r="FP50" i="1"/>
  <c r="FQ50" i="1" s="1"/>
  <c r="FP51" i="1"/>
  <c r="FQ51" i="1" s="1"/>
  <c r="FP54" i="1"/>
  <c r="FQ54" i="1" s="1"/>
  <c r="FP55" i="1"/>
  <c r="FQ55" i="1" s="1"/>
  <c r="FP58" i="1"/>
  <c r="FQ58" i="1" s="1"/>
  <c r="FP41" i="1"/>
  <c r="FQ41" i="1" s="1"/>
  <c r="FI42" i="1"/>
  <c r="FJ42" i="1" s="1"/>
  <c r="FI43" i="1"/>
  <c r="FJ43" i="1" s="1"/>
  <c r="FI44" i="1"/>
  <c r="FJ44" i="1" s="1"/>
  <c r="FI45" i="1"/>
  <c r="FJ45" i="1" s="1"/>
  <c r="FI46" i="1"/>
  <c r="FJ46" i="1" s="1"/>
  <c r="FI47" i="1"/>
  <c r="FJ47" i="1" s="1"/>
  <c r="FI48" i="1"/>
  <c r="FJ48" i="1" s="1"/>
  <c r="FI50" i="1"/>
  <c r="FJ50" i="1" s="1"/>
  <c r="FI51" i="1"/>
  <c r="FJ51" i="1" s="1"/>
  <c r="FI54" i="1"/>
  <c r="FJ54" i="1" s="1"/>
  <c r="FI55" i="1"/>
  <c r="FJ55" i="1" s="1"/>
  <c r="FI58" i="1"/>
  <c r="FJ58" i="1" s="1"/>
  <c r="FI41" i="1"/>
  <c r="FJ41" i="1" s="1"/>
  <c r="EY42" i="1"/>
  <c r="EZ42" i="1" s="1"/>
  <c r="EY43" i="1"/>
  <c r="EZ43" i="1" s="1"/>
  <c r="EY44" i="1"/>
  <c r="EZ44" i="1" s="1"/>
  <c r="EY45" i="1"/>
  <c r="EZ45" i="1" s="1"/>
  <c r="EY46" i="1"/>
  <c r="EZ46" i="1" s="1"/>
  <c r="EY47" i="1"/>
  <c r="EZ47" i="1" s="1"/>
  <c r="EY48" i="1"/>
  <c r="EZ48" i="1" s="1"/>
  <c r="EY50" i="1"/>
  <c r="EZ50" i="1" s="1"/>
  <c r="EY51" i="1"/>
  <c r="EZ51" i="1" s="1"/>
  <c r="EY54" i="1"/>
  <c r="EZ54" i="1" s="1"/>
  <c r="EY55" i="1"/>
  <c r="EZ55" i="1" s="1"/>
  <c r="EY58" i="1"/>
  <c r="EZ58" i="1" s="1"/>
  <c r="EY41" i="1"/>
  <c r="EZ41" i="1" s="1"/>
  <c r="EL42" i="1"/>
  <c r="EM42" i="1" s="1"/>
  <c r="EL43" i="1"/>
  <c r="EM43" i="1" s="1"/>
  <c r="EL44" i="1"/>
  <c r="EM44" i="1" s="1"/>
  <c r="EL45" i="1"/>
  <c r="EM45" i="1" s="1"/>
  <c r="EL46" i="1"/>
  <c r="EM46" i="1" s="1"/>
  <c r="EL47" i="1"/>
  <c r="EM47" i="1" s="1"/>
  <c r="EL48" i="1"/>
  <c r="EM48" i="1" s="1"/>
  <c r="EL50" i="1"/>
  <c r="EM50" i="1" s="1"/>
  <c r="EL51" i="1"/>
  <c r="EM51" i="1" s="1"/>
  <c r="EL54" i="1"/>
  <c r="EM54" i="1" s="1"/>
  <c r="EL55" i="1"/>
  <c r="EM55" i="1" s="1"/>
  <c r="EL58" i="1"/>
  <c r="EM58" i="1" s="1"/>
  <c r="EL41" i="1"/>
  <c r="EM41" i="1" s="1"/>
  <c r="EE42" i="1"/>
  <c r="EF42" i="1" s="1"/>
  <c r="EE43" i="1"/>
  <c r="EF43" i="1" s="1"/>
  <c r="EE44" i="1"/>
  <c r="EF44" i="1" s="1"/>
  <c r="EE45" i="1"/>
  <c r="EF45" i="1" s="1"/>
  <c r="EE46" i="1"/>
  <c r="EF46" i="1" s="1"/>
  <c r="EE47" i="1"/>
  <c r="EF47" i="1" s="1"/>
  <c r="EE48" i="1"/>
  <c r="EF48" i="1" s="1"/>
  <c r="EE50" i="1"/>
  <c r="EF50" i="1" s="1"/>
  <c r="EE51" i="1"/>
  <c r="EF51" i="1" s="1"/>
  <c r="EE54" i="1"/>
  <c r="EF54" i="1" s="1"/>
  <c r="EE55" i="1"/>
  <c r="EF55" i="1" s="1"/>
  <c r="EE58" i="1"/>
  <c r="EF58" i="1" s="1"/>
  <c r="EE41" i="1"/>
  <c r="EF41" i="1" s="1"/>
  <c r="DX42" i="1" l="1"/>
  <c r="DY42" i="1" s="1"/>
  <c r="DX43" i="1"/>
  <c r="DY43" i="1" s="1"/>
  <c r="DX44" i="1"/>
  <c r="DY44" i="1" s="1"/>
  <c r="DX45" i="1"/>
  <c r="DY45" i="1" s="1"/>
  <c r="DX46" i="1"/>
  <c r="DY46" i="1" s="1"/>
  <c r="DX47" i="1"/>
  <c r="DY47" i="1" s="1"/>
  <c r="DX48" i="1"/>
  <c r="DY48" i="1" s="1"/>
  <c r="DX49" i="1"/>
  <c r="DX50" i="1"/>
  <c r="DY50" i="1" s="1"/>
  <c r="DX51" i="1"/>
  <c r="DY51" i="1" s="1"/>
  <c r="DX54" i="1"/>
  <c r="DY54" i="1" s="1"/>
  <c r="DX55" i="1"/>
  <c r="DY55" i="1" s="1"/>
  <c r="DX58" i="1"/>
  <c r="DY58" i="1" s="1"/>
  <c r="DX41" i="1"/>
  <c r="DY41" i="1" s="1"/>
  <c r="DQ42" i="1"/>
  <c r="DR42" i="1" s="1"/>
  <c r="DQ43" i="1"/>
  <c r="DR43" i="1" s="1"/>
  <c r="DQ44" i="1"/>
  <c r="DR44" i="1" s="1"/>
  <c r="DQ45" i="1"/>
  <c r="DR45" i="1" s="1"/>
  <c r="DQ46" i="1"/>
  <c r="DR46" i="1" s="1"/>
  <c r="DQ47" i="1"/>
  <c r="DR47" i="1" s="1"/>
  <c r="DQ48" i="1"/>
  <c r="DR48" i="1" s="1"/>
  <c r="DQ50" i="1"/>
  <c r="DR50" i="1" s="1"/>
  <c r="DQ51" i="1"/>
  <c r="DR51" i="1" s="1"/>
  <c r="DQ54" i="1"/>
  <c r="DR54" i="1" s="1"/>
  <c r="DQ55" i="1"/>
  <c r="DR55" i="1" s="1"/>
  <c r="DQ58" i="1"/>
  <c r="DR58" i="1" s="1"/>
  <c r="DQ41" i="1"/>
  <c r="DR41" i="1" s="1"/>
  <c r="DA42" i="1"/>
  <c r="DB42" i="1" s="1"/>
  <c r="DA43" i="1"/>
  <c r="DB43" i="1" s="1"/>
  <c r="DA44" i="1"/>
  <c r="DB44" i="1" s="1"/>
  <c r="DA45" i="1"/>
  <c r="DB45" i="1" s="1"/>
  <c r="DA46" i="1"/>
  <c r="DB46" i="1" s="1"/>
  <c r="DA47" i="1"/>
  <c r="DB47" i="1" s="1"/>
  <c r="DA48" i="1"/>
  <c r="DB48" i="1" s="1"/>
  <c r="DA50" i="1"/>
  <c r="DB50" i="1" s="1"/>
  <c r="DA51" i="1"/>
  <c r="DB51" i="1" s="1"/>
  <c r="DA54" i="1"/>
  <c r="DB54" i="1" s="1"/>
  <c r="DA55" i="1"/>
  <c r="DB55" i="1" s="1"/>
  <c r="DA58" i="1"/>
  <c r="DB58" i="1" s="1"/>
  <c r="DA41" i="1"/>
  <c r="DB41" i="1" s="1"/>
  <c r="CN42" i="1"/>
  <c r="CO42" i="1" s="1"/>
  <c r="CN43" i="1"/>
  <c r="CO43" i="1" s="1"/>
  <c r="CN44" i="1"/>
  <c r="CO44" i="1" s="1"/>
  <c r="CN45" i="1"/>
  <c r="CO45" i="1" s="1"/>
  <c r="CN46" i="1"/>
  <c r="CO46" i="1" s="1"/>
  <c r="CN47" i="1"/>
  <c r="CO47" i="1" s="1"/>
  <c r="CN48" i="1"/>
  <c r="CO48" i="1" s="1"/>
  <c r="CN50" i="1"/>
  <c r="CO50" i="1" s="1"/>
  <c r="CN51" i="1"/>
  <c r="CO51" i="1" s="1"/>
  <c r="CN54" i="1"/>
  <c r="CO54" i="1" s="1"/>
  <c r="CN55" i="1"/>
  <c r="CO55" i="1" s="1"/>
  <c r="CN58" i="1"/>
  <c r="CO58" i="1" s="1"/>
  <c r="CN41" i="1"/>
  <c r="CO41" i="1" s="1"/>
  <c r="CD42" i="1"/>
  <c r="CE42" i="1" s="1"/>
  <c r="CD43" i="1"/>
  <c r="CE43" i="1" s="1"/>
  <c r="CD44" i="1"/>
  <c r="CE44" i="1" s="1"/>
  <c r="CD45" i="1"/>
  <c r="CE45" i="1" s="1"/>
  <c r="CD46" i="1"/>
  <c r="CE46" i="1" s="1"/>
  <c r="CD47" i="1"/>
  <c r="CE47" i="1" s="1"/>
  <c r="CD48" i="1"/>
  <c r="CE48" i="1" s="1"/>
  <c r="CD50" i="1"/>
  <c r="CE50" i="1" s="1"/>
  <c r="CD51" i="1"/>
  <c r="CE51" i="1" s="1"/>
  <c r="CD54" i="1"/>
  <c r="CE54" i="1" s="1"/>
  <c r="CD55" i="1"/>
  <c r="CE55" i="1" s="1"/>
  <c r="CD58" i="1"/>
  <c r="CE58" i="1" s="1"/>
  <c r="CD41" i="1"/>
  <c r="CE41" i="1" s="1"/>
  <c r="BT42" i="1"/>
  <c r="BU42" i="1" s="1"/>
  <c r="BT43" i="1"/>
  <c r="BU43" i="1" s="1"/>
  <c r="BT44" i="1"/>
  <c r="BU44" i="1" s="1"/>
  <c r="BT45" i="1"/>
  <c r="BU45" i="1" s="1"/>
  <c r="BT46" i="1"/>
  <c r="BU46" i="1" s="1"/>
  <c r="BT47" i="1"/>
  <c r="BU47" i="1" s="1"/>
  <c r="BT48" i="1"/>
  <c r="BU48" i="1" s="1"/>
  <c r="BT50" i="1"/>
  <c r="BU50" i="1" s="1"/>
  <c r="BT51" i="1"/>
  <c r="BU51" i="1" s="1"/>
  <c r="BT52" i="1"/>
  <c r="BT54" i="1"/>
  <c r="BU54" i="1" s="1"/>
  <c r="BT55" i="1"/>
  <c r="BU55" i="1" s="1"/>
  <c r="BT58" i="1"/>
  <c r="BU58" i="1" s="1"/>
  <c r="BT41" i="1"/>
  <c r="BU41" i="1" s="1"/>
  <c r="BJ42" i="1" l="1"/>
  <c r="BK42" i="1" s="1"/>
  <c r="BJ43" i="1"/>
  <c r="BK43" i="1" s="1"/>
  <c r="BJ44" i="1"/>
  <c r="BK44" i="1" s="1"/>
  <c r="BJ45" i="1"/>
  <c r="BK45" i="1" s="1"/>
  <c r="BJ46" i="1"/>
  <c r="BK46" i="1" s="1"/>
  <c r="BJ47" i="1"/>
  <c r="BK47" i="1" s="1"/>
  <c r="BJ48" i="1"/>
  <c r="BK48" i="1" s="1"/>
  <c r="BJ50" i="1"/>
  <c r="BK50" i="1" s="1"/>
  <c r="BJ51" i="1"/>
  <c r="BK51" i="1" s="1"/>
  <c r="BJ54" i="1"/>
  <c r="BK54" i="1" s="1"/>
  <c r="BJ55" i="1"/>
  <c r="BK55" i="1" s="1"/>
  <c r="BJ58" i="1"/>
  <c r="BK58" i="1" s="1"/>
  <c r="BJ41" i="1"/>
  <c r="BK41" i="1" s="1"/>
  <c r="AI42" i="1" l="1"/>
  <c r="AJ42" i="1" s="1"/>
  <c r="BA42" i="1" s="1"/>
  <c r="AI43" i="1"/>
  <c r="AJ43" i="1" s="1"/>
  <c r="BA43" i="1" s="1"/>
  <c r="AI44" i="1"/>
  <c r="AJ44" i="1" s="1"/>
  <c r="BA44" i="1" s="1"/>
  <c r="AI45" i="1"/>
  <c r="AJ45" i="1" s="1"/>
  <c r="BA45" i="1" s="1"/>
  <c r="AI46" i="1"/>
  <c r="AJ46" i="1" s="1"/>
  <c r="BA46" i="1" s="1"/>
  <c r="AI47" i="1"/>
  <c r="AJ47" i="1" s="1"/>
  <c r="BA47" i="1" s="1"/>
  <c r="AI48" i="1"/>
  <c r="AJ48" i="1" s="1"/>
  <c r="BA48" i="1" s="1"/>
  <c r="AI50" i="1"/>
  <c r="AJ50" i="1" s="1"/>
  <c r="BA50" i="1" s="1"/>
  <c r="AI51" i="1"/>
  <c r="AJ51" i="1" s="1"/>
  <c r="BA51" i="1" s="1"/>
  <c r="AI54" i="1"/>
  <c r="AJ54" i="1" s="1"/>
  <c r="BA54" i="1" s="1"/>
  <c r="AI55" i="1"/>
  <c r="AJ55" i="1" s="1"/>
  <c r="BA55" i="1" s="1"/>
  <c r="AI58" i="1"/>
  <c r="AJ58" i="1" s="1"/>
  <c r="AI41" i="1"/>
  <c r="AJ41" i="1" s="1"/>
  <c r="BA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50" i="1"/>
  <c r="W50" i="1" s="1"/>
  <c r="V51" i="1"/>
  <c r="W51" i="1" s="1"/>
  <c r="V54" i="1"/>
  <c r="W54" i="1" s="1"/>
  <c r="V55" i="1"/>
  <c r="W55" i="1" s="1"/>
  <c r="V58" i="1"/>
  <c r="W58" i="1" s="1"/>
  <c r="V41" i="1"/>
  <c r="W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50" i="1"/>
  <c r="M50" i="1" s="1"/>
  <c r="L51" i="1"/>
  <c r="M51" i="1" s="1"/>
  <c r="L54" i="1"/>
  <c r="M54" i="1" s="1"/>
  <c r="L55" i="1"/>
  <c r="M55" i="1" s="1"/>
  <c r="L58" i="1"/>
  <c r="M58" i="1" s="1"/>
  <c r="L41" i="1"/>
  <c r="M41" i="1" s="1"/>
  <c r="GH58" i="1" l="1"/>
  <c r="GE58" i="1"/>
  <c r="FX58" i="1"/>
  <c r="FU58" i="1"/>
  <c r="FN58" i="1"/>
  <c r="FG58" i="1"/>
  <c r="FD58" i="1"/>
  <c r="EW58" i="1"/>
  <c r="ET58" i="1"/>
  <c r="EQ58" i="1"/>
  <c r="EJ58" i="1"/>
  <c r="EC58" i="1"/>
  <c r="DV58" i="1"/>
  <c r="DO58" i="1"/>
  <c r="DL58" i="1"/>
  <c r="DI58" i="1"/>
  <c r="DF58" i="1"/>
  <c r="CY58" i="1"/>
  <c r="CV58" i="1"/>
  <c r="CS58" i="1"/>
  <c r="CL58" i="1"/>
  <c r="CI58" i="1"/>
  <c r="CB58" i="1"/>
  <c r="BY58" i="1"/>
  <c r="BR58" i="1"/>
  <c r="BH58" i="1"/>
  <c r="BE58" i="1"/>
  <c r="AX58" i="1"/>
  <c r="AQ58" i="1"/>
  <c r="BA58" i="1" s="1"/>
  <c r="AN58" i="1"/>
  <c r="AG58" i="1"/>
  <c r="AD58" i="1"/>
  <c r="AA58" i="1"/>
  <c r="T58" i="1"/>
  <c r="Q58" i="1"/>
  <c r="J58" i="1"/>
  <c r="G58" i="1"/>
  <c r="D58" i="1"/>
  <c r="GF75" i="1" l="1"/>
  <c r="GF76" i="1" s="1"/>
  <c r="GC75" i="1"/>
  <c r="GC76" i="1" s="1"/>
  <c r="FX75" i="1"/>
  <c r="FX76" i="1" s="1"/>
  <c r="FS75" i="1"/>
  <c r="FS76" i="1" s="1"/>
  <c r="FF75" i="1"/>
  <c r="FF76" i="1" s="1"/>
  <c r="FB75" i="1"/>
  <c r="FB76" i="1" s="1"/>
  <c r="FL75" i="1"/>
  <c r="FL76" i="1" s="1"/>
  <c r="EU75" i="1"/>
  <c r="EU76" i="1" s="1"/>
  <c r="ER75" i="1"/>
  <c r="ER76" i="1" s="1"/>
  <c r="EO75" i="1"/>
  <c r="EO76" i="1" s="1"/>
  <c r="EH75" i="1"/>
  <c r="EH76" i="1" s="1"/>
  <c r="EA75" i="1"/>
  <c r="EA76" i="1" s="1"/>
  <c r="DT75" i="1"/>
  <c r="DT76" i="1" s="1"/>
  <c r="DM75" i="1"/>
  <c r="DM76" i="1" s="1"/>
  <c r="DJ75" i="1"/>
  <c r="DJ76" i="1" s="1"/>
  <c r="DG75" i="1"/>
  <c r="DG76" i="1" s="1"/>
  <c r="DD75" i="1"/>
  <c r="DD76" i="1" s="1"/>
  <c r="CW75" i="1"/>
  <c r="CW76" i="1" s="1"/>
  <c r="CT75" i="1"/>
  <c r="CT76" i="1" s="1"/>
  <c r="CQ75" i="1"/>
  <c r="CQ76" i="1" s="1"/>
  <c r="CJ75" i="1"/>
  <c r="CJ76" i="1" s="1"/>
  <c r="CG75" i="1"/>
  <c r="CG76" i="1" s="1"/>
  <c r="BZ75" i="1"/>
  <c r="BZ76" i="1" s="1"/>
  <c r="BW75" i="1"/>
  <c r="BW76" i="1" s="1"/>
  <c r="BQ75" i="1"/>
  <c r="BQ76" i="1" s="1"/>
  <c r="BM75" i="1"/>
  <c r="BM76" i="1" s="1"/>
  <c r="BF75" i="1"/>
  <c r="BF76" i="1" s="1"/>
  <c r="BC75" i="1"/>
  <c r="BC76" i="1" s="1"/>
  <c r="AV75" i="1"/>
  <c r="AV76" i="1" s="1"/>
  <c r="AL75" i="1"/>
  <c r="AL76" i="1" s="1"/>
  <c r="AO75" i="1"/>
  <c r="AO76" i="1" s="1"/>
  <c r="AE75" i="1"/>
  <c r="AE76" i="1" s="1"/>
  <c r="AC75" i="1"/>
  <c r="AC76" i="1" s="1"/>
  <c r="Y75" i="1"/>
  <c r="Y76" i="1" s="1"/>
  <c r="R75" i="1"/>
  <c r="R76" i="1" s="1"/>
  <c r="O75" i="1"/>
  <c r="O76" i="1" s="1"/>
  <c r="B75" i="1"/>
  <c r="B76" i="1" s="1"/>
  <c r="BL15" i="1"/>
  <c r="CP15" i="1"/>
  <c r="DC15" i="1"/>
  <c r="CP14" i="1"/>
  <c r="CF15" i="1"/>
  <c r="AU15" i="1"/>
  <c r="X15" i="1"/>
  <c r="GL21" i="1" l="1"/>
  <c r="GI27" i="1" s="1"/>
  <c r="GB21" i="1"/>
  <c r="FY27" i="1" s="1"/>
  <c r="FR21" i="1"/>
  <c r="FO27" i="1" s="1"/>
  <c r="FK21" i="1"/>
  <c r="FH27" i="1" s="1"/>
  <c r="FA21" i="1"/>
  <c r="EX27" i="1" s="1"/>
  <c r="EN21" i="1"/>
  <c r="EK27" i="1" s="1"/>
  <c r="DS21" i="1"/>
  <c r="DP27" i="1" s="1"/>
  <c r="DC21" i="1"/>
  <c r="CZ27" i="1" s="1"/>
  <c r="CP21" i="1"/>
  <c r="CM27" i="1" s="1"/>
  <c r="CF21" i="1"/>
  <c r="CC27" i="1" s="1"/>
  <c r="BV21" i="1"/>
  <c r="BS27" i="1" s="1"/>
  <c r="BL21" i="1"/>
  <c r="BI27" i="1" s="1"/>
  <c r="BB21" i="1"/>
  <c r="AY27" i="1" s="1"/>
  <c r="AU21" i="1"/>
  <c r="AR27" i="1" s="1"/>
  <c r="AK21" i="1"/>
  <c r="AH27" i="1" s="1"/>
  <c r="X21" i="1"/>
  <c r="U27" i="1" s="1"/>
  <c r="N21" i="1"/>
  <c r="K27" i="1" s="1"/>
  <c r="EG21" i="1"/>
  <c r="ED27" i="1" s="1"/>
  <c r="DZ21" i="1"/>
  <c r="DW27" i="1" s="1"/>
  <c r="K25" i="1"/>
  <c r="K29" i="1" l="1"/>
  <c r="K31" i="1" s="1"/>
  <c r="GI6" i="1"/>
  <c r="GK6" i="1" s="1"/>
  <c r="GI7" i="1"/>
  <c r="GJ7" i="1" s="1"/>
  <c r="GI8" i="1"/>
  <c r="GK8" i="1" s="1"/>
  <c r="GI9" i="1"/>
  <c r="GK9" i="1" s="1"/>
  <c r="GI5" i="1"/>
  <c r="GJ5" i="1" s="1"/>
  <c r="GI3" i="1"/>
  <c r="GK3" i="1" s="1"/>
  <c r="GI25" i="1" s="1"/>
  <c r="GI29" i="1" s="1"/>
  <c r="GI31" i="1" s="1"/>
  <c r="FY6" i="1"/>
  <c r="GA6" i="1" s="1"/>
  <c r="FY7" i="1"/>
  <c r="GA7" i="1" s="1"/>
  <c r="FY8" i="1"/>
  <c r="GA8" i="1" s="1"/>
  <c r="FY9" i="1"/>
  <c r="FZ9" i="1" s="1"/>
  <c r="FY5" i="1"/>
  <c r="GA5" i="1" s="1"/>
  <c r="FY3" i="1"/>
  <c r="FZ3" i="1" s="1"/>
  <c r="FQ6" i="1"/>
  <c r="FQ7" i="1"/>
  <c r="FQ8" i="1"/>
  <c r="FQ9" i="1"/>
  <c r="FQ5" i="1"/>
  <c r="FQ3" i="1"/>
  <c r="FO25" i="1" s="1"/>
  <c r="FO29" i="1" s="1"/>
  <c r="FO31" i="1" s="1"/>
  <c r="FP9" i="1"/>
  <c r="FP8" i="1"/>
  <c r="FP7" i="1"/>
  <c r="FP6" i="1"/>
  <c r="FP5" i="1"/>
  <c r="FP3" i="1"/>
  <c r="FH6" i="1"/>
  <c r="FJ6" i="1" s="1"/>
  <c r="FH7" i="1"/>
  <c r="FI7" i="1" s="1"/>
  <c r="FH8" i="1"/>
  <c r="FJ8" i="1" s="1"/>
  <c r="FH9" i="1"/>
  <c r="FI9" i="1" s="1"/>
  <c r="FH5" i="1"/>
  <c r="FJ5" i="1" s="1"/>
  <c r="FD3" i="1"/>
  <c r="FH3" i="1"/>
  <c r="FI3" i="1" s="1"/>
  <c r="EX6" i="1"/>
  <c r="EY6" i="1" s="1"/>
  <c r="EX7" i="1"/>
  <c r="EZ7" i="1" s="1"/>
  <c r="EX8" i="1"/>
  <c r="EY8" i="1" s="1"/>
  <c r="EX9" i="1"/>
  <c r="EY9" i="1" s="1"/>
  <c r="EX5" i="1"/>
  <c r="EY5" i="1" s="1"/>
  <c r="EX3" i="1"/>
  <c r="EZ3" i="1" s="1"/>
  <c r="EX25" i="1" s="1"/>
  <c r="EX29" i="1" s="1"/>
  <c r="EX31" i="1" s="1"/>
  <c r="EM9" i="1"/>
  <c r="EL9" i="1"/>
  <c r="EK6" i="1"/>
  <c r="EM6" i="1" s="1"/>
  <c r="EK7" i="1"/>
  <c r="EL7" i="1" s="1"/>
  <c r="EK8" i="1"/>
  <c r="EL8" i="1" s="1"/>
  <c r="EK5" i="1"/>
  <c r="EM5" i="1" s="1"/>
  <c r="EK3" i="1"/>
  <c r="EL3" i="1" s="1"/>
  <c r="ED6" i="1"/>
  <c r="EF6" i="1" s="1"/>
  <c r="ED7" i="1"/>
  <c r="EE7" i="1" s="1"/>
  <c r="ED8" i="1"/>
  <c r="EF8" i="1" s="1"/>
  <c r="ED9" i="1"/>
  <c r="EE9" i="1" s="1"/>
  <c r="ED5" i="1"/>
  <c r="EE5" i="1" s="1"/>
  <c r="ED3" i="1"/>
  <c r="EE3" i="1" s="1"/>
  <c r="DY6" i="1"/>
  <c r="DY7" i="1"/>
  <c r="DY8" i="1"/>
  <c r="DY9" i="1"/>
  <c r="DY5" i="1"/>
  <c r="DX9" i="1"/>
  <c r="DX8" i="1"/>
  <c r="DX7" i="1"/>
  <c r="DX6" i="1"/>
  <c r="DX5" i="1"/>
  <c r="DW3" i="1"/>
  <c r="DY3" i="1" s="1"/>
  <c r="DW25" i="1" s="1"/>
  <c r="DW29" i="1" s="1"/>
  <c r="DW31" i="1" s="1"/>
  <c r="DP6" i="1"/>
  <c r="DP7" i="1"/>
  <c r="DP8" i="1"/>
  <c r="DP9" i="1"/>
  <c r="DP5" i="1"/>
  <c r="DP3" i="1"/>
  <c r="CZ6" i="1"/>
  <c r="DB6" i="1" s="1"/>
  <c r="CZ7" i="1"/>
  <c r="DA7" i="1" s="1"/>
  <c r="CZ8" i="1"/>
  <c r="DB8" i="1" s="1"/>
  <c r="CZ9" i="1"/>
  <c r="DA9" i="1" s="1"/>
  <c r="CZ5" i="1"/>
  <c r="DA5" i="1" s="1"/>
  <c r="CZ3" i="1"/>
  <c r="DA3" i="1" s="1"/>
  <c r="CM6" i="1"/>
  <c r="CO6" i="1" s="1"/>
  <c r="CM7" i="1"/>
  <c r="CN7" i="1" s="1"/>
  <c r="CM8" i="1"/>
  <c r="CO8" i="1" s="1"/>
  <c r="CM9" i="1"/>
  <c r="CN9" i="1" s="1"/>
  <c r="CM5" i="1"/>
  <c r="CO5" i="1" s="1"/>
  <c r="CM3" i="1"/>
  <c r="CO3" i="1" s="1"/>
  <c r="CM25" i="1" s="1"/>
  <c r="CM29" i="1" s="1"/>
  <c r="CM31" i="1" s="1"/>
  <c r="CC6" i="1"/>
  <c r="CE6" i="1" s="1"/>
  <c r="CC7" i="1"/>
  <c r="CD7" i="1" s="1"/>
  <c r="CC8" i="1"/>
  <c r="CE8" i="1" s="1"/>
  <c r="CC9" i="1"/>
  <c r="CD9" i="1" s="1"/>
  <c r="CC5" i="1"/>
  <c r="CD5" i="1" s="1"/>
  <c r="CC3" i="1"/>
  <c r="CD3" i="1" s="1"/>
  <c r="BS6" i="1"/>
  <c r="BU6" i="1" s="1"/>
  <c r="BS7" i="1"/>
  <c r="BT7" i="1" s="1"/>
  <c r="BS8" i="1"/>
  <c r="BT8" i="1" s="1"/>
  <c r="BS9" i="1"/>
  <c r="BT9" i="1" s="1"/>
  <c r="BS5" i="1"/>
  <c r="BU5" i="1" s="1"/>
  <c r="BS3" i="1"/>
  <c r="BT3" i="1" s="1"/>
  <c r="BI3" i="1"/>
  <c r="BJ3" i="1" s="1"/>
  <c r="BI6" i="1"/>
  <c r="BK6" i="1" s="1"/>
  <c r="BI7" i="1"/>
  <c r="BJ7" i="1" s="1"/>
  <c r="BI8" i="1"/>
  <c r="BK8" i="1" s="1"/>
  <c r="BI9" i="1"/>
  <c r="BJ9" i="1" s="1"/>
  <c r="BI5" i="1"/>
  <c r="BJ5" i="1" s="1"/>
  <c r="AZ3" i="1"/>
  <c r="AY3" i="1"/>
  <c r="BA3" i="1" s="1"/>
  <c r="AY25" i="1" s="1"/>
  <c r="AY29" i="1" s="1"/>
  <c r="AY31" i="1" s="1"/>
  <c r="AY4" i="1"/>
  <c r="AY5" i="1"/>
  <c r="AZ5" i="1" s="1"/>
  <c r="AY6" i="1"/>
  <c r="AZ6" i="1" s="1"/>
  <c r="AY7" i="1"/>
  <c r="BA7" i="1" s="1"/>
  <c r="AY8" i="1"/>
  <c r="AZ8" i="1" s="1"/>
  <c r="AY9" i="1"/>
  <c r="AZ9" i="1" s="1"/>
  <c r="AR6" i="1"/>
  <c r="AT6" i="1" s="1"/>
  <c r="AR7" i="1"/>
  <c r="AT7" i="1" s="1"/>
  <c r="AR8" i="1"/>
  <c r="AT8" i="1" s="1"/>
  <c r="AR9" i="1"/>
  <c r="AS9" i="1" s="1"/>
  <c r="AR5" i="1"/>
  <c r="AS5" i="1" s="1"/>
  <c r="AR3" i="1"/>
  <c r="AS3" i="1" s="1"/>
  <c r="AH9" i="1"/>
  <c r="AJ9" i="1" s="1"/>
  <c r="AH8" i="1"/>
  <c r="AJ8" i="1" s="1"/>
  <c r="AH7" i="1"/>
  <c r="AJ7" i="1" s="1"/>
  <c r="AH6" i="1"/>
  <c r="AJ6" i="1" s="1"/>
  <c r="AH5" i="1"/>
  <c r="AJ5" i="1" s="1"/>
  <c r="AH3" i="1"/>
  <c r="AJ3" i="1" s="1"/>
  <c r="AH25" i="1" s="1"/>
  <c r="AH29" i="1" s="1"/>
  <c r="AH31" i="1" s="1"/>
  <c r="U9" i="1"/>
  <c r="W9" i="1" s="1"/>
  <c r="U8" i="1"/>
  <c r="U7" i="1"/>
  <c r="U6" i="1"/>
  <c r="W6" i="1" s="1"/>
  <c r="U5" i="1"/>
  <c r="W5" i="1" s="1"/>
  <c r="U3" i="1"/>
  <c r="K6" i="1"/>
  <c r="M6" i="1" s="1"/>
  <c r="K7" i="1"/>
  <c r="L7" i="1" s="1"/>
  <c r="K8" i="1"/>
  <c r="M8" i="1" s="1"/>
  <c r="K9" i="1"/>
  <c r="M9" i="1" s="1"/>
  <c r="K5" i="1"/>
  <c r="M5" i="1" s="1"/>
  <c r="K3" i="1"/>
  <c r="M3" i="1" s="1"/>
  <c r="BE3" i="1"/>
  <c r="DX3" i="1" l="1"/>
  <c r="DQ5" i="1"/>
  <c r="DR5" i="1"/>
  <c r="DQ9" i="1"/>
  <c r="DR9" i="1"/>
  <c r="GA3" i="1"/>
  <c r="FY25" i="1" s="1"/>
  <c r="FY29" i="1" s="1"/>
  <c r="FY31" i="1" s="1"/>
  <c r="DQ3" i="1"/>
  <c r="DR3" i="1"/>
  <c r="DP25" i="1" s="1"/>
  <c r="DP29" i="1" s="1"/>
  <c r="DP31" i="1" s="1"/>
  <c r="DQ7" i="1"/>
  <c r="DR7" i="1"/>
  <c r="DQ6" i="1"/>
  <c r="DR6" i="1"/>
  <c r="DQ8" i="1"/>
  <c r="DR8" i="1"/>
  <c r="GJ3" i="1"/>
  <c r="GK5" i="1"/>
  <c r="FZ7" i="1"/>
  <c r="EL6" i="1"/>
  <c r="FJ9" i="1"/>
  <c r="FZ5" i="1"/>
  <c r="GJ9" i="1"/>
  <c r="EZ8" i="1"/>
  <c r="FI8" i="1"/>
  <c r="FZ6" i="1"/>
  <c r="GJ8" i="1"/>
  <c r="FZ8" i="1"/>
  <c r="GA9" i="1"/>
  <c r="GJ6" i="1"/>
  <c r="GK7" i="1"/>
  <c r="FJ7" i="1"/>
  <c r="EL5" i="1"/>
  <c r="EE6" i="1"/>
  <c r="EZ6" i="1"/>
  <c r="FI5" i="1"/>
  <c r="EE8" i="1"/>
  <c r="EZ5" i="1"/>
  <c r="FI6" i="1"/>
  <c r="FJ3" i="1"/>
  <c r="FH25" i="1" s="1"/>
  <c r="FH29" i="1" s="1"/>
  <c r="FH31" i="1" s="1"/>
  <c r="EM3" i="1"/>
  <c r="EK25" i="1" s="1"/>
  <c r="EK29" i="1" s="1"/>
  <c r="EK31" i="1" s="1"/>
  <c r="EY3" i="1"/>
  <c r="EZ9" i="1"/>
  <c r="EF3" i="1"/>
  <c r="ED25" i="1" s="1"/>
  <c r="ED29" i="1" s="1"/>
  <c r="ED31" i="1" s="1"/>
  <c r="EF7" i="1"/>
  <c r="EM8" i="1"/>
  <c r="EY7" i="1"/>
  <c r="EF5" i="1"/>
  <c r="EM7" i="1"/>
  <c r="DA6" i="1"/>
  <c r="EF9" i="1"/>
  <c r="CN6" i="1"/>
  <c r="BA5" i="1"/>
  <c r="CO9" i="1"/>
  <c r="AI5" i="1"/>
  <c r="BA9" i="1"/>
  <c r="CN3" i="1"/>
  <c r="BU9" i="1"/>
  <c r="BK3" i="1"/>
  <c r="BI25" i="1" s="1"/>
  <c r="BI29" i="1" s="1"/>
  <c r="BI31" i="1" s="1"/>
  <c r="CE7" i="1"/>
  <c r="CN5" i="1"/>
  <c r="DA8" i="1"/>
  <c r="AI8" i="1"/>
  <c r="BU8" i="1"/>
  <c r="CD6" i="1"/>
  <c r="AI9" i="1"/>
  <c r="AS8" i="1"/>
  <c r="BA8" i="1"/>
  <c r="BJ6" i="1"/>
  <c r="BU7" i="1"/>
  <c r="CE5" i="1"/>
  <c r="AI3" i="1"/>
  <c r="BA6" i="1"/>
  <c r="BJ8" i="1"/>
  <c r="CE9" i="1"/>
  <c r="AS7" i="1"/>
  <c r="AT3" i="1"/>
  <c r="AR25" i="1" s="1"/>
  <c r="AR29" i="1" s="1"/>
  <c r="AR31" i="1" s="1"/>
  <c r="AZ7" i="1"/>
  <c r="BK7" i="1"/>
  <c r="CE3" i="1"/>
  <c r="CC25" i="1" s="1"/>
  <c r="CC29" i="1" s="1"/>
  <c r="CC31" i="1" s="1"/>
  <c r="CN8" i="1"/>
  <c r="DB3" i="1"/>
  <c r="CZ25" i="1" s="1"/>
  <c r="CZ29" i="1" s="1"/>
  <c r="CZ31" i="1" s="1"/>
  <c r="DB7" i="1"/>
  <c r="AS6" i="1"/>
  <c r="AT5" i="1"/>
  <c r="BK5" i="1"/>
  <c r="BT5" i="1"/>
  <c r="DB5" i="1"/>
  <c r="AI6" i="1"/>
  <c r="AT9" i="1"/>
  <c r="BK9" i="1"/>
  <c r="BT6" i="1"/>
  <c r="BU3" i="1"/>
  <c r="BS25" i="1" s="1"/>
  <c r="BS29" i="1" s="1"/>
  <c r="BS31" i="1" s="1"/>
  <c r="CD8" i="1"/>
  <c r="CO7" i="1"/>
  <c r="DB9" i="1"/>
  <c r="AI7" i="1"/>
  <c r="L6" i="1"/>
  <c r="V7" i="1"/>
  <c r="L3" i="1"/>
  <c r="L5" i="1"/>
  <c r="V3" i="1"/>
  <c r="V8" i="1"/>
  <c r="L8" i="1"/>
  <c r="W3" i="1"/>
  <c r="U25" i="1" s="1"/>
  <c r="U29" i="1" s="1"/>
  <c r="U31" i="1" s="1"/>
  <c r="W8" i="1"/>
  <c r="M7" i="1"/>
  <c r="W7" i="1"/>
  <c r="V6" i="1"/>
  <c r="V5" i="1"/>
  <c r="V9" i="1"/>
  <c r="L9" i="1"/>
  <c r="GM28" i="1" l="1"/>
</calcChain>
</file>

<file path=xl/sharedStrings.xml><?xml version="1.0" encoding="utf-8"?>
<sst xmlns="http://schemas.openxmlformats.org/spreadsheetml/2006/main" count="2782" uniqueCount="1917">
  <si>
    <t>Population for whom poverty status is determined</t>
  </si>
  <si>
    <t>18,676</t>
  </si>
  <si>
    <t>4,348</t>
  </si>
  <si>
    <t>23.3%</t>
  </si>
  <si>
    <t>21,612</t>
  </si>
  <si>
    <t>3,310</t>
  </si>
  <si>
    <t>15.3%</t>
  </si>
  <si>
    <t>179,973</t>
  </si>
  <si>
    <t>24,672</t>
  </si>
  <si>
    <t>13.7%</t>
  </si>
  <si>
    <t>72,884</t>
  </si>
  <si>
    <t>10,795</t>
  </si>
  <si>
    <t>70,569</t>
  </si>
  <si>
    <t>10,651</t>
  </si>
  <si>
    <t>15.1%</t>
  </si>
  <si>
    <t>434,094</t>
  </si>
  <si>
    <t>51,261</t>
  </si>
  <si>
    <t>11.8%</t>
  </si>
  <si>
    <t>3,953</t>
  </si>
  <si>
    <t>690</t>
  </si>
  <si>
    <t>17.5%</t>
  </si>
  <si>
    <t>100,642</t>
  </si>
  <si>
    <t>18,511</t>
  </si>
  <si>
    <t>38,923</t>
  </si>
  <si>
    <t>6,097</t>
  </si>
  <si>
    <t>15.7%</t>
  </si>
  <si>
    <t>7,543</t>
  </si>
  <si>
    <t>1,720</t>
  </si>
  <si>
    <t>22.8%</t>
  </si>
  <si>
    <t>82,446</t>
  </si>
  <si>
    <t>16,164</t>
  </si>
  <si>
    <t>19.6%</t>
  </si>
  <si>
    <t>2,201</t>
  </si>
  <si>
    <t>274</t>
  </si>
  <si>
    <t>12.4%</t>
  </si>
  <si>
    <t>90,451</t>
  </si>
  <si>
    <t>17,548</t>
  </si>
  <si>
    <t>19.4%</t>
  </si>
  <si>
    <t>68,534</t>
  </si>
  <si>
    <t>12,862</t>
  </si>
  <si>
    <t>18.8%</t>
  </si>
  <si>
    <t>76,968</t>
  </si>
  <si>
    <t>7,539</t>
  </si>
  <si>
    <t>9.8%</t>
  </si>
  <si>
    <t>29,012</t>
  </si>
  <si>
    <t>3,666</t>
  </si>
  <si>
    <t>12.6%</t>
  </si>
  <si>
    <t>1,979,786</t>
  </si>
  <si>
    <t>233,458</t>
  </si>
  <si>
    <t>245,969</t>
  </si>
  <si>
    <t>26,858</t>
  </si>
  <si>
    <t>10.9%</t>
  </si>
  <si>
    <t>39,287</t>
  </si>
  <si>
    <t>8,691</t>
  </si>
  <si>
    <t>22.1%</t>
  </si>
  <si>
    <t>20,489</t>
  </si>
  <si>
    <t>3,187</t>
  </si>
  <si>
    <t>15.6%</t>
  </si>
  <si>
    <t>74,259</t>
  </si>
  <si>
    <t>12,472</t>
  </si>
  <si>
    <t>16.8%</t>
  </si>
  <si>
    <t>10,291</t>
  </si>
  <si>
    <t>1,378</t>
  </si>
  <si>
    <t>13.4%</t>
  </si>
  <si>
    <t>59,097</t>
  </si>
  <si>
    <t>10,080</t>
  </si>
  <si>
    <t>17.1%</t>
  </si>
  <si>
    <t>40,576</t>
  </si>
  <si>
    <t>8,802</t>
  </si>
  <si>
    <t>21.7%</t>
  </si>
  <si>
    <t>20,427</t>
  </si>
  <si>
    <t>3,487</t>
  </si>
  <si>
    <t>12,823</t>
  </si>
  <si>
    <t>2,811</t>
  </si>
  <si>
    <t>21.9%</t>
  </si>
  <si>
    <t>794,608</t>
  </si>
  <si>
    <t>99,743</t>
  </si>
  <si>
    <t>15,649</t>
  </si>
  <si>
    <t>1,783</t>
  </si>
  <si>
    <t>11.4%</t>
  </si>
  <si>
    <t>116,682</t>
  </si>
  <si>
    <t>17,352</t>
  </si>
  <si>
    <t>14.9%</t>
  </si>
  <si>
    <t>11,103</t>
  </si>
  <si>
    <t>1,514</t>
  </si>
  <si>
    <t>13.6%</t>
  </si>
  <si>
    <t>725,195</t>
  </si>
  <si>
    <t>74,849</t>
  </si>
  <si>
    <t>10.3%</t>
  </si>
  <si>
    <t>462,156</t>
  </si>
  <si>
    <t>72,163</t>
  </si>
  <si>
    <t>43,023</t>
  </si>
  <si>
    <t>7,563</t>
  </si>
  <si>
    <t>17.6%</t>
  </si>
  <si>
    <t>255,767</t>
  </si>
  <si>
    <t>30,320</t>
  </si>
  <si>
    <t>11.9%</t>
  </si>
  <si>
    <t>3,901</t>
  </si>
  <si>
    <t>853</t>
  </si>
  <si>
    <t>54,296</t>
  </si>
  <si>
    <t>9,069</t>
  </si>
  <si>
    <t>16.7%</t>
  </si>
  <si>
    <t>199,458</t>
  </si>
  <si>
    <t>32,401</t>
  </si>
  <si>
    <t>16.2%</t>
  </si>
  <si>
    <t>39,557</t>
  </si>
  <si>
    <t>12,948</t>
  </si>
  <si>
    <t>32.7%</t>
  </si>
  <si>
    <t>242,320</t>
  </si>
  <si>
    <t>54,474</t>
  </si>
  <si>
    <t>22.5%</t>
  </si>
  <si>
    <t>All Individuals below:</t>
  </si>
  <si>
    <t/>
  </si>
  <si>
    <t xml:space="preserve">  50 percent of poverty level</t>
  </si>
  <si>
    <t>1,688</t>
  </si>
  <si>
    <t>(X)</t>
  </si>
  <si>
    <t>1,043</t>
  </si>
  <si>
    <t>10,028</t>
  </si>
  <si>
    <t>5,148</t>
  </si>
  <si>
    <t>4,358</t>
  </si>
  <si>
    <t>21,299</t>
  </si>
  <si>
    <t>253</t>
  </si>
  <si>
    <t>7,856</t>
  </si>
  <si>
    <t>1,561</t>
  </si>
  <si>
    <t>798</t>
  </si>
  <si>
    <t>5,682</t>
  </si>
  <si>
    <t>76</t>
  </si>
  <si>
    <t>6,390</t>
  </si>
  <si>
    <t>5,900</t>
  </si>
  <si>
    <t>3,467</t>
  </si>
  <si>
    <t>1,409</t>
  </si>
  <si>
    <t>110,431</t>
  </si>
  <si>
    <t>12,036</t>
  </si>
  <si>
    <t>4,459</t>
  </si>
  <si>
    <t>1,580</t>
  </si>
  <si>
    <t>5,294</t>
  </si>
  <si>
    <t>404</t>
  </si>
  <si>
    <t>4,224</t>
  </si>
  <si>
    <t>3,170</t>
  </si>
  <si>
    <t>1,407</t>
  </si>
  <si>
    <t>1,484</t>
  </si>
  <si>
    <t>45,607</t>
  </si>
  <si>
    <t>947</t>
  </si>
  <si>
    <t>8,334</t>
  </si>
  <si>
    <t>550</t>
  </si>
  <si>
    <t>35,872</t>
  </si>
  <si>
    <t>31,601</t>
  </si>
  <si>
    <t>3,567</t>
  </si>
  <si>
    <t>14,975</t>
  </si>
  <si>
    <t>324</t>
  </si>
  <si>
    <t>3,999</t>
  </si>
  <si>
    <t>15,455</t>
  </si>
  <si>
    <t>8,099</t>
  </si>
  <si>
    <t>20,302</t>
  </si>
  <si>
    <t xml:space="preserve">  125 percent of poverty level</t>
  </si>
  <si>
    <t>5,877</t>
  </si>
  <si>
    <t>4,486</t>
  </si>
  <si>
    <t>32,583</t>
  </si>
  <si>
    <t>13,548</t>
  </si>
  <si>
    <t>13,963</t>
  </si>
  <si>
    <t>68,035</t>
  </si>
  <si>
    <t>1,012</t>
  </si>
  <si>
    <t>24,209</t>
  </si>
  <si>
    <t>8,136</t>
  </si>
  <si>
    <t>2,127</t>
  </si>
  <si>
    <t>21,580</t>
  </si>
  <si>
    <t>409</t>
  </si>
  <si>
    <t>23,489</t>
  </si>
  <si>
    <t>16,934</t>
  </si>
  <si>
    <t>10,212</t>
  </si>
  <si>
    <t>4,640</t>
  </si>
  <si>
    <t>293,610</t>
  </si>
  <si>
    <t>35,502</t>
  </si>
  <si>
    <t>10,762</t>
  </si>
  <si>
    <t>4,452</t>
  </si>
  <si>
    <t>16,574</t>
  </si>
  <si>
    <t>1,870</t>
  </si>
  <si>
    <t>12,691</t>
  </si>
  <si>
    <t>11,319</t>
  </si>
  <si>
    <t>4,741</t>
  </si>
  <si>
    <t>3,519</t>
  </si>
  <si>
    <t>131,537</t>
  </si>
  <si>
    <t>2,422</t>
  </si>
  <si>
    <t>23,468</t>
  </si>
  <si>
    <t>2,141</t>
  </si>
  <si>
    <t>95,334</t>
  </si>
  <si>
    <t>96,000</t>
  </si>
  <si>
    <t>10,143</t>
  </si>
  <si>
    <t>39,730</t>
  </si>
  <si>
    <t>1,062</t>
  </si>
  <si>
    <t>12,071</t>
  </si>
  <si>
    <t>41,621</t>
  </si>
  <si>
    <t>14,502</t>
  </si>
  <si>
    <t>72,823</t>
  </si>
  <si>
    <t xml:space="preserve">  150 percent of poverty level</t>
  </si>
  <si>
    <t>6,941</t>
  </si>
  <si>
    <t>5,783</t>
  </si>
  <si>
    <t>42,820</t>
  </si>
  <si>
    <t>18,288</t>
  </si>
  <si>
    <t>17,245</t>
  </si>
  <si>
    <t>90,393</t>
  </si>
  <si>
    <t>1,189</t>
  </si>
  <si>
    <t>28,985</t>
  </si>
  <si>
    <t>11,152</t>
  </si>
  <si>
    <t>2,761</t>
  </si>
  <si>
    <t>26,328</t>
  </si>
  <si>
    <t>591</t>
  </si>
  <si>
    <t>29,880</t>
  </si>
  <si>
    <t>20,101</t>
  </si>
  <si>
    <t>13,210</t>
  </si>
  <si>
    <t>5,960</t>
  </si>
  <si>
    <t>360,529</t>
  </si>
  <si>
    <t>43,483</t>
  </si>
  <si>
    <t>12,479</t>
  </si>
  <si>
    <t>5,478</t>
  </si>
  <si>
    <t>21,943</t>
  </si>
  <si>
    <t>2,355</t>
  </si>
  <si>
    <t>15,688</t>
  </si>
  <si>
    <t>14,122</t>
  </si>
  <si>
    <t>6,501</t>
  </si>
  <si>
    <t>4,413</t>
  </si>
  <si>
    <t>169,454</t>
  </si>
  <si>
    <t>3,073</t>
  </si>
  <si>
    <t>29,049</t>
  </si>
  <si>
    <t>2,646</t>
  </si>
  <si>
    <t>120,150</t>
  </si>
  <si>
    <t>118,268</t>
  </si>
  <si>
    <t>13,176</t>
  </si>
  <si>
    <t>48,710</t>
  </si>
  <si>
    <t>1,180</t>
  </si>
  <si>
    <t>14,799</t>
  </si>
  <si>
    <t>51,386</t>
  </si>
  <si>
    <t>15,746</t>
  </si>
  <si>
    <t>90,744</t>
  </si>
  <si>
    <t xml:space="preserve">  185 percent of poverty level</t>
  </si>
  <si>
    <t>8,560</t>
  </si>
  <si>
    <t>7,816</t>
  </si>
  <si>
    <t>53,561</t>
  </si>
  <si>
    <t>24,983</t>
  </si>
  <si>
    <t>23,306</t>
  </si>
  <si>
    <t>116,998</t>
  </si>
  <si>
    <t>1,708</t>
  </si>
  <si>
    <t>35,964</t>
  </si>
  <si>
    <t>14,535</t>
  </si>
  <si>
    <t>3,415</t>
  </si>
  <si>
    <t>32,609</t>
  </si>
  <si>
    <t>720</t>
  </si>
  <si>
    <t>38,634</t>
  </si>
  <si>
    <t>25,191</t>
  </si>
  <si>
    <t>17,760</t>
  </si>
  <si>
    <t>8,310</t>
  </si>
  <si>
    <t>445,416</t>
  </si>
  <si>
    <t>57,635</t>
  </si>
  <si>
    <t>14,978</t>
  </si>
  <si>
    <t>7,189</t>
  </si>
  <si>
    <t>27,866</t>
  </si>
  <si>
    <t>2,974</t>
  </si>
  <si>
    <t>20,096</t>
  </si>
  <si>
    <t>17,785</t>
  </si>
  <si>
    <t>7,897</t>
  </si>
  <si>
    <t>5,455</t>
  </si>
  <si>
    <t>217,404</t>
  </si>
  <si>
    <t>3,988</t>
  </si>
  <si>
    <t>37,815</t>
  </si>
  <si>
    <t>3,268</t>
  </si>
  <si>
    <t>157,877</t>
  </si>
  <si>
    <t>148,430</t>
  </si>
  <si>
    <t>16,861</t>
  </si>
  <si>
    <t>63,594</t>
  </si>
  <si>
    <t>1,386</t>
  </si>
  <si>
    <t>18,877</t>
  </si>
  <si>
    <t>63,394</t>
  </si>
  <si>
    <t>18,295</t>
  </si>
  <si>
    <t>112,933</t>
  </si>
  <si>
    <t xml:space="preserve">  200 percent of poverty level</t>
  </si>
  <si>
    <t>9,727</t>
  </si>
  <si>
    <t>8,430</t>
  </si>
  <si>
    <t>57,363</t>
  </si>
  <si>
    <t>27,715</t>
  </si>
  <si>
    <t>24,484</t>
  </si>
  <si>
    <t>129,618</t>
  </si>
  <si>
    <t>1,738</t>
  </si>
  <si>
    <t>39,426</t>
  </si>
  <si>
    <t>15,903</t>
  </si>
  <si>
    <t>3,636</t>
  </si>
  <si>
    <t>35,944</t>
  </si>
  <si>
    <t>832</t>
  </si>
  <si>
    <t>42,154</t>
  </si>
  <si>
    <t>27,806</t>
  </si>
  <si>
    <t>19,734</t>
  </si>
  <si>
    <t>9,291</t>
  </si>
  <si>
    <t>483,335</t>
  </si>
  <si>
    <t>62,209</t>
  </si>
  <si>
    <t>15,813</t>
  </si>
  <si>
    <t>7,936</t>
  </si>
  <si>
    <t>29,934</t>
  </si>
  <si>
    <t>3,282</t>
  </si>
  <si>
    <t>21,821</t>
  </si>
  <si>
    <t>19,474</t>
  </si>
  <si>
    <t>8,485</t>
  </si>
  <si>
    <t>5,727</t>
  </si>
  <si>
    <t>237,564</t>
  </si>
  <si>
    <t>40,912</t>
  </si>
  <si>
    <t>3,633</t>
  </si>
  <si>
    <t>175,205</t>
  </si>
  <si>
    <t>160,789</t>
  </si>
  <si>
    <t>17,642</t>
  </si>
  <si>
    <t>69,379</t>
  </si>
  <si>
    <t>1,468</t>
  </si>
  <si>
    <t>20,389</t>
  </si>
  <si>
    <t>68,421</t>
  </si>
  <si>
    <t>19,221</t>
  </si>
  <si>
    <t>121,337</t>
  </si>
  <si>
    <t>Adams County below poverty level</t>
  </si>
  <si>
    <t>Adams County percent below poverty level</t>
  </si>
  <si>
    <t>Adams County Total</t>
  </si>
  <si>
    <t>Asotin County Total</t>
  </si>
  <si>
    <t>Asotin County below poverty level</t>
  </si>
  <si>
    <t>Asotin County percent below poverty level</t>
  </si>
  <si>
    <t>Benton County Total</t>
  </si>
  <si>
    <t>Benton County below poverty level</t>
  </si>
  <si>
    <t>Benton County percent below poverty level</t>
  </si>
  <si>
    <t>Chelan County Total</t>
  </si>
  <si>
    <t>Chelan County below poverty level</t>
  </si>
  <si>
    <t>Chelan County percent below poverty level</t>
  </si>
  <si>
    <t>Clallam County Total</t>
  </si>
  <si>
    <t>Clallam County below poverty level</t>
  </si>
  <si>
    <t>Clallam County percent below poverty level</t>
  </si>
  <si>
    <t>Clark County Total</t>
  </si>
  <si>
    <t>Clark County below poverty level</t>
  </si>
  <si>
    <t>Clark County percent below poverty level</t>
  </si>
  <si>
    <t>Columbia County Total</t>
  </si>
  <si>
    <t>Columbia County below poverty level</t>
  </si>
  <si>
    <t>Columbia County percent below poverty level</t>
  </si>
  <si>
    <t>Cowlitz County Total</t>
  </si>
  <si>
    <t>Cowlitz County below poverty level</t>
  </si>
  <si>
    <t>Cowlitz County percent below poverty level</t>
  </si>
  <si>
    <t>Douglas County Total</t>
  </si>
  <si>
    <t>Douglas County below poverty level</t>
  </si>
  <si>
    <t>Douglas County percent below poverty level</t>
  </si>
  <si>
    <t>Ferry County Total</t>
  </si>
  <si>
    <t>Ferry County below poverty level</t>
  </si>
  <si>
    <t>Ferry County percent below poverty level</t>
  </si>
  <si>
    <t>Franklin County Total</t>
  </si>
  <si>
    <t>Franklin County below poverty level</t>
  </si>
  <si>
    <t>Franklin County percent below poverty level</t>
  </si>
  <si>
    <t>Garfield County Total</t>
  </si>
  <si>
    <t>Garfield County below poverty level</t>
  </si>
  <si>
    <t>Garfield County percent below poverty level</t>
  </si>
  <si>
    <t>Grant County Total</t>
  </si>
  <si>
    <t>Grant County below poverty level</t>
  </si>
  <si>
    <t>Grant County percent below poverty level</t>
  </si>
  <si>
    <t>Grays Harbor County Total</t>
  </si>
  <si>
    <t>Grays Harbor County below poverty level</t>
  </si>
  <si>
    <t>Grays Harbor County percent below poverty level</t>
  </si>
  <si>
    <t>Island County Total</t>
  </si>
  <si>
    <t>Island County below poverty level</t>
  </si>
  <si>
    <t>Island County percent below poverty level</t>
  </si>
  <si>
    <t>Jefferson County Total</t>
  </si>
  <si>
    <t>Jefferson County below poverty level</t>
  </si>
  <si>
    <t>Jefferson County percent below poverty level</t>
  </si>
  <si>
    <t>King County Total</t>
  </si>
  <si>
    <t>King County below poverty level</t>
  </si>
  <si>
    <t>King County percent below poverty level</t>
  </si>
  <si>
    <t>Kitsap County Total</t>
  </si>
  <si>
    <t>Kitsap County below poverty level</t>
  </si>
  <si>
    <t>Kitsap County percent below poverty level</t>
  </si>
  <si>
    <t>Kittitas County Total</t>
  </si>
  <si>
    <t>Kittitas County below poverty level</t>
  </si>
  <si>
    <t>Kittitas County percent below poverty level</t>
  </si>
  <si>
    <t>Klickitat County Total</t>
  </si>
  <si>
    <t>Klickitat County below poverty level</t>
  </si>
  <si>
    <t>Klickitat County percent below poverty level</t>
  </si>
  <si>
    <t>Lewis County Total</t>
  </si>
  <si>
    <t>Lewis County below poverty level</t>
  </si>
  <si>
    <t>Lewis County percent below poverty level</t>
  </si>
  <si>
    <t>Lincoln County Total</t>
  </si>
  <si>
    <t>Lincoln County below poverty level</t>
  </si>
  <si>
    <t>Lincoln County percent below poverty level</t>
  </si>
  <si>
    <t>Mason County Total</t>
  </si>
  <si>
    <t>Mason County below poverty level</t>
  </si>
  <si>
    <t>Mason County percent below poverty level</t>
  </si>
  <si>
    <t>Okanogan County Total</t>
  </si>
  <si>
    <t>Okanogan County below poverty level</t>
  </si>
  <si>
    <t>Okanogan County percent below poverty level</t>
  </si>
  <si>
    <t>Pacific County Total</t>
  </si>
  <si>
    <t>Pacific County below poverty level</t>
  </si>
  <si>
    <t>Pacific County percent below poverty level</t>
  </si>
  <si>
    <t>Pend Oreille County Total</t>
  </si>
  <si>
    <t>Pend Oreille County below poverty level</t>
  </si>
  <si>
    <t>Pend Oreille County percent below poverty level</t>
  </si>
  <si>
    <t>Pierce County Total</t>
  </si>
  <si>
    <t>Pierce County below poverty level</t>
  </si>
  <si>
    <t>Pierce County percent below poverty level</t>
  </si>
  <si>
    <t>San Juan County Total</t>
  </si>
  <si>
    <t>San Juan County below poverty level</t>
  </si>
  <si>
    <t>San Juan County percent below poverty level</t>
  </si>
  <si>
    <t>Skagit County Total</t>
  </si>
  <si>
    <t>Skagit County below poverty level</t>
  </si>
  <si>
    <t>Skagit County percent below poverty level</t>
  </si>
  <si>
    <t>Skamania County Total</t>
  </si>
  <si>
    <t>Skamania County below poverty level</t>
  </si>
  <si>
    <t>Skamania County percent below poverty level</t>
  </si>
  <si>
    <t>Snohomis County Total</t>
  </si>
  <si>
    <t>Snohomish County below poverty level</t>
  </si>
  <si>
    <t>Snohomish County percent below poverty level</t>
  </si>
  <si>
    <t>Spokane County Total</t>
  </si>
  <si>
    <t>Spokane County below poverty level</t>
  </si>
  <si>
    <t>Spokane County percent below poverty level</t>
  </si>
  <si>
    <t>Stevens County Total</t>
  </si>
  <si>
    <t>Stevens County below poverty level</t>
  </si>
  <si>
    <t>Stevens County percent below poverty level</t>
  </si>
  <si>
    <t>Thurston County Total</t>
  </si>
  <si>
    <t>Thurston County below poverty level</t>
  </si>
  <si>
    <t>Thurston County percent below poverty level</t>
  </si>
  <si>
    <t>Wahkiakum County Total</t>
  </si>
  <si>
    <t>Wahkiakum County below poverty level</t>
  </si>
  <si>
    <t>Wahkiakum County percent below poverty level</t>
  </si>
  <si>
    <t>Walla Walla County Total</t>
  </si>
  <si>
    <t>Walla Walla County below poverty level</t>
  </si>
  <si>
    <t>Walla Walla County percent below poverty level</t>
  </si>
  <si>
    <t>Whatcom County Total</t>
  </si>
  <si>
    <t>Whatcom County below poverty level</t>
  </si>
  <si>
    <t>Whatcom County percent below poverty level</t>
  </si>
  <si>
    <t>Whitman County Total</t>
  </si>
  <si>
    <t>Whitman County below poverty level</t>
  </si>
  <si>
    <t>Whitman County percent below poverty level</t>
  </si>
  <si>
    <t>Yakima County Total</t>
  </si>
  <si>
    <t>Yakima County below poverty level</t>
  </si>
  <si>
    <t>Yakima County percent below poverty level</t>
  </si>
  <si>
    <t>Region</t>
  </si>
  <si>
    <t>Region 1 Poverty Pop.</t>
  </si>
  <si>
    <t>Regional NJP staff FTE</t>
  </si>
  <si>
    <t>Total FTE</t>
  </si>
  <si>
    <t>Region 1 percent below poverty</t>
  </si>
  <si>
    <t>Region 1 percent of state poverty population</t>
  </si>
  <si>
    <t>State Poverty Total</t>
  </si>
  <si>
    <t>Region 2 Poverty Pop.</t>
  </si>
  <si>
    <t>Region 2 percent below poverty</t>
  </si>
  <si>
    <t>Region 2 percent of state poverty population</t>
  </si>
  <si>
    <t>Region 3 Poverty Pop.</t>
  </si>
  <si>
    <t>Region 3 Percent below poverty</t>
  </si>
  <si>
    <t>Region 3 percent of state poverty population</t>
  </si>
  <si>
    <t>Region 4 Poverty Pop.</t>
  </si>
  <si>
    <t>Region 4 Percent below poverty</t>
  </si>
  <si>
    <t>Region 4 percent of state poverty population</t>
  </si>
  <si>
    <t>Region 5 Poverty Pop.</t>
  </si>
  <si>
    <t xml:space="preserve">Region 5 percent below poverty </t>
  </si>
  <si>
    <t>Region 5 percent of state poverty population</t>
  </si>
  <si>
    <t>Region 6 Poverty Pop.</t>
  </si>
  <si>
    <t xml:space="preserve">Region 6 percent below poverty </t>
  </si>
  <si>
    <t>Region 6 percent of state poverty population</t>
  </si>
  <si>
    <t>Region 7 Poverty Pop.</t>
  </si>
  <si>
    <t>Region 7 percent below poverty</t>
  </si>
  <si>
    <t>Region 7 percent of state poverty population</t>
  </si>
  <si>
    <t>Region 8 Poverty Pop.</t>
  </si>
  <si>
    <t>Region 8 percent below poverty</t>
  </si>
  <si>
    <t>Region 8 percent of state poverty population</t>
  </si>
  <si>
    <t>Region 9 Poverty Pop.</t>
  </si>
  <si>
    <t>Region 9 percent below poverty</t>
  </si>
  <si>
    <t>Region 9 percent of state poverty population</t>
  </si>
  <si>
    <t>Region 10 Poverty Pop.</t>
  </si>
  <si>
    <t>Region 10 percent below poverty</t>
  </si>
  <si>
    <t>Region 10 percent of state poverty population</t>
  </si>
  <si>
    <t>Region 11 Poverty Pop.</t>
  </si>
  <si>
    <t>Region 11 Percent of below poverty</t>
  </si>
  <si>
    <t>Region 11 Percent of statewide poverty population</t>
  </si>
  <si>
    <t>Region 12 Poverty Pop.</t>
  </si>
  <si>
    <t>Region 12 Percent below poverty</t>
  </si>
  <si>
    <t>Region 12 percent of statewide poverty population</t>
  </si>
  <si>
    <t>Region 13 Poverty Pop.</t>
  </si>
  <si>
    <t>Region 13 percent below poverty</t>
  </si>
  <si>
    <t>Region 13 percent of statewide poverty population</t>
  </si>
  <si>
    <t>Region 14 Poverty Pop.</t>
  </si>
  <si>
    <t>Region 14 percent below poverty</t>
  </si>
  <si>
    <t>Region 14 percent of statewide poverty population</t>
  </si>
  <si>
    <t>Region 15 Poverty Pop.</t>
  </si>
  <si>
    <t>Region 15 percent below poverty</t>
  </si>
  <si>
    <t>Region 15 percent of statewide poverty population</t>
  </si>
  <si>
    <t>Region 16 Poverty Pop.</t>
  </si>
  <si>
    <t>Region 16 percent below poverty</t>
  </si>
  <si>
    <t>Region 16 percent of statewide poverty population</t>
  </si>
  <si>
    <t>Region 17 Poverty Pop.</t>
  </si>
  <si>
    <t>Region 17 Percent below poverty</t>
  </si>
  <si>
    <t>Region 17 percent of staetwide poverty population</t>
  </si>
  <si>
    <t>Region 18 Poverty Pop.</t>
  </si>
  <si>
    <t>Region 18 Percent below poverty</t>
  </si>
  <si>
    <t>Region 18 percent of statewide poverty population</t>
  </si>
  <si>
    <t>Region 19 Poverty Pop.</t>
  </si>
  <si>
    <t>Region 19 Percent below poverty</t>
  </si>
  <si>
    <t>Region 19 percent of statewide poverty population</t>
  </si>
  <si>
    <t>Regional CLEAR FTE (per %'age of hours)</t>
  </si>
  <si>
    <t>TeamChild</t>
  </si>
  <si>
    <t>SCLC</t>
  </si>
  <si>
    <t>ULP (by percentage of cases in each region)</t>
  </si>
  <si>
    <t>Solid Ground Family Assistance Program</t>
  </si>
  <si>
    <t>Regional Pro Bono FTE (staff attorney)</t>
  </si>
  <si>
    <t>Regional Pro Bono FTE (volunteer hours)</t>
  </si>
  <si>
    <t>Region 1 FTE's</t>
  </si>
  <si>
    <t>Region 2 FTE's</t>
  </si>
  <si>
    <t>Region 3 FTE's</t>
  </si>
  <si>
    <t>Region 4 FTE's</t>
  </si>
  <si>
    <t>Region 5 FTE's</t>
  </si>
  <si>
    <t>Region 6 FTE's</t>
  </si>
  <si>
    <t>Region 7 FTE's</t>
  </si>
  <si>
    <t>Region 8 FTE's</t>
  </si>
  <si>
    <t>Region 9 FTE's</t>
  </si>
  <si>
    <t>Region 10 FTE's</t>
  </si>
  <si>
    <t>Region 11 FTE's</t>
  </si>
  <si>
    <t>Region 12 FTE's</t>
  </si>
  <si>
    <t>Region 13 FTE's</t>
  </si>
  <si>
    <t>Region 14 FTE's</t>
  </si>
  <si>
    <t>Region 15 FTE's</t>
  </si>
  <si>
    <t>Region 16 FTE's</t>
  </si>
  <si>
    <t>Region 17 FTE's</t>
  </si>
  <si>
    <t>Region 18 FTE's</t>
  </si>
  <si>
    <t>Region 19 FTE's</t>
  </si>
  <si>
    <t>Minimum Access FTE's (238)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</si>
  <si>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</si>
  <si>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</si>
  <si>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</si>
  <si>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</si>
  <si>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</si>
  <si>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</si>
  <si>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</si>
  <si>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</si>
  <si>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</si>
  <si>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</si>
  <si>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</si>
  <si>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</si>
  <si>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</si>
  <si>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</si>
  <si>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</si>
  <si>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</si>
  <si>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</si>
  <si>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</si>
  <si>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</si>
  <si>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Net Shortfall</t>
  </si>
  <si>
    <t>Total Current Effective FTE's</t>
  </si>
  <si>
    <t>NJP CAP</t>
  </si>
  <si>
    <t xml:space="preserve">  One race</t>
  </si>
  <si>
    <t xml:space="preserve">    White</t>
  </si>
  <si>
    <t xml:space="preserve">    Black or African American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</si>
  <si>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</si>
  <si>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</si>
  <si>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</si>
  <si>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</si>
  <si>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 xml:space="preserve">  Two or more races</t>
  </si>
  <si>
    <t>Hispanic or Latino origin (of any race)</t>
  </si>
  <si>
    <t>White alone, not Hispanic or Latino</t>
  </si>
  <si>
    <t xml:space="preserve">  Male</t>
  </si>
  <si>
    <t xml:space="preserve">  Female</t>
  </si>
  <si>
    <t xml:space="preserve">Disability </t>
  </si>
  <si>
    <t>Race/Ethnicity</t>
  </si>
  <si>
    <t>Gender</t>
  </si>
  <si>
    <t>Language Access and Poverty</t>
  </si>
  <si>
    <t>Total:</t>
  </si>
  <si>
    <t xml:space="preserve">    5 to 17 years:</t>
  </si>
  <si>
    <t xml:space="preserve">    18 years and over:</t>
  </si>
  <si>
    <t>Total Number Speak Other Languages</t>
  </si>
  <si>
    <t>Percent Speak Other Languages</t>
  </si>
  <si>
    <t>Speak only English</t>
  </si>
  <si>
    <t>Speak Spanish</t>
  </si>
  <si>
    <t>Income in the past 12 months below poverty level:</t>
  </si>
  <si>
    <t>Speak other Indo-European languages</t>
  </si>
  <si>
    <t>Speak Asian and Pacific Island languages</t>
  </si>
  <si>
    <t>Speak other languages</t>
  </si>
  <si>
    <t>Note:  Includes all who speak another language at home regardless of whether they speak English well.</t>
  </si>
  <si>
    <t>7,178</t>
  </si>
  <si>
    <t>1,612</t>
  </si>
  <si>
    <t>232</t>
  </si>
  <si>
    <t>221</t>
  </si>
  <si>
    <t>3</t>
  </si>
  <si>
    <t>0</t>
  </si>
  <si>
    <t>8</t>
  </si>
  <si>
    <t>1,380</t>
  </si>
  <si>
    <t>1,257</t>
  </si>
  <si>
    <t>90</t>
  </si>
  <si>
    <t>12</t>
  </si>
  <si>
    <t>21</t>
  </si>
  <si>
    <t>9,796</t>
  </si>
  <si>
    <t>1,239</t>
  </si>
  <si>
    <t>269</t>
  </si>
  <si>
    <t>235</t>
  </si>
  <si>
    <t>30</t>
  </si>
  <si>
    <t>4</t>
  </si>
  <si>
    <t>970</t>
  </si>
  <si>
    <t>930</t>
  </si>
  <si>
    <t>28</t>
  </si>
  <si>
    <t>432,866</t>
  </si>
  <si>
    <t>66,041</t>
  </si>
  <si>
    <t>13,834</t>
  </si>
  <si>
    <t>12,042</t>
  </si>
  <si>
    <t>480</t>
  </si>
  <si>
    <t>953</t>
  </si>
  <si>
    <t>304</t>
  </si>
  <si>
    <t>55</t>
  </si>
  <si>
    <t>52,207</t>
  </si>
  <si>
    <t>46,991</t>
  </si>
  <si>
    <t>1,446</t>
  </si>
  <si>
    <t>2,062</t>
  </si>
  <si>
    <t>1,225</t>
  </si>
  <si>
    <t>483</t>
  </si>
  <si>
    <t>20,386</t>
  </si>
  <si>
    <t>3,028</t>
  </si>
  <si>
    <t>613</t>
  </si>
  <si>
    <t>598</t>
  </si>
  <si>
    <t>15</t>
  </si>
  <si>
    <t>2,415</t>
  </si>
  <si>
    <t>213</t>
  </si>
  <si>
    <t>45</t>
  </si>
  <si>
    <t>6</t>
  </si>
  <si>
    <t>10</t>
  </si>
  <si>
    <t>2,099</t>
  </si>
  <si>
    <t>264</t>
  </si>
  <si>
    <t>68</t>
  </si>
  <si>
    <t>188</t>
  </si>
  <si>
    <t>146</t>
  </si>
  <si>
    <t>42</t>
  </si>
  <si>
    <t>37,544</t>
  </si>
  <si>
    <t>12,315</t>
  </si>
  <si>
    <t>786</t>
  </si>
  <si>
    <t>545</t>
  </si>
  <si>
    <t>26</t>
  </si>
  <si>
    <t>23</t>
  </si>
  <si>
    <t>116</t>
  </si>
  <si>
    <t>11,529</t>
  </si>
  <si>
    <t>9,635</t>
  </si>
  <si>
    <t>266</t>
  </si>
  <si>
    <t>353</t>
  </si>
  <si>
    <t>929</t>
  </si>
  <si>
    <t>346</t>
  </si>
  <si>
    <t>50,783</t>
  </si>
  <si>
    <t>8,252</t>
  </si>
  <si>
    <t>2,192</t>
  </si>
  <si>
    <t>1,393</t>
  </si>
  <si>
    <t>776</t>
  </si>
  <si>
    <t>9</t>
  </si>
  <si>
    <t>14</t>
  </si>
  <si>
    <t>6,060</t>
  </si>
  <si>
    <t>4,729</t>
  </si>
  <si>
    <t>1,060</t>
  </si>
  <si>
    <t>123</t>
  </si>
  <si>
    <t>143</t>
  </si>
  <si>
    <t>5</t>
  </si>
  <si>
    <t>3,764</t>
  </si>
  <si>
    <t>630</t>
  </si>
  <si>
    <t>109</t>
  </si>
  <si>
    <t>521</t>
  </si>
  <si>
    <t>489</t>
  </si>
  <si>
    <t>32</t>
  </si>
  <si>
    <t>37,850</t>
  </si>
  <si>
    <t>7,863</t>
  </si>
  <si>
    <t>1,919</t>
  </si>
  <si>
    <t>1,160</t>
  </si>
  <si>
    <t>758</t>
  </si>
  <si>
    <t>1</t>
  </si>
  <si>
    <t>5,944</t>
  </si>
  <si>
    <t>4,623</t>
  </si>
  <si>
    <t>1,249</t>
  </si>
  <si>
    <t>7</t>
  </si>
  <si>
    <t>56</t>
  </si>
  <si>
    <t>67,913</t>
  </si>
  <si>
    <t>9,508</t>
  </si>
  <si>
    <t>2,311</t>
  </si>
  <si>
    <t>1,002</t>
  </si>
  <si>
    <t>1,291</t>
  </si>
  <si>
    <t>18</t>
  </si>
  <si>
    <t>7,197</t>
  </si>
  <si>
    <t>4,963</t>
  </si>
  <si>
    <t>1,952</t>
  </si>
  <si>
    <t>175</t>
  </si>
  <si>
    <t>34</t>
  </si>
  <si>
    <t>73</t>
  </si>
  <si>
    <t>36,140</t>
  </si>
  <si>
    <t>5,505</t>
  </si>
  <si>
    <t>2,067</t>
  </si>
  <si>
    <t>794</t>
  </si>
  <si>
    <t>1,182</t>
  </si>
  <si>
    <t>91</t>
  </si>
  <si>
    <t>3,438</t>
  </si>
  <si>
    <t>1,868</t>
  </si>
  <si>
    <t>1,517</t>
  </si>
  <si>
    <t>53</t>
  </si>
  <si>
    <t>16,647</t>
  </si>
  <si>
    <t>3,525</t>
  </si>
  <si>
    <t>1,243</t>
  </si>
  <si>
    <t>200</t>
  </si>
  <si>
    <t>1,040</t>
  </si>
  <si>
    <t>2,282</t>
  </si>
  <si>
    <t>840</t>
  </si>
  <si>
    <t>1,387</t>
  </si>
  <si>
    <t>33</t>
  </si>
  <si>
    <t>82,481</t>
  </si>
  <si>
    <t>14,939</t>
  </si>
  <si>
    <t>4,544</t>
  </si>
  <si>
    <t>1,775</t>
  </si>
  <si>
    <t>2,700</t>
  </si>
  <si>
    <t>69</t>
  </si>
  <si>
    <t>10,395</t>
  </si>
  <si>
    <t>5,450</t>
  </si>
  <si>
    <t>4,711</t>
  </si>
  <si>
    <t>181</t>
  </si>
  <si>
    <t>46</t>
  </si>
  <si>
    <t>166,731</t>
  </si>
  <si>
    <t>21,614</t>
  </si>
  <si>
    <t>7,016</t>
  </si>
  <si>
    <t>3,787</t>
  </si>
  <si>
    <t>2,887</t>
  </si>
  <si>
    <t>199</t>
  </si>
  <si>
    <t>70</t>
  </si>
  <si>
    <t>14,598</t>
  </si>
  <si>
    <t>9,633</t>
  </si>
  <si>
    <t>3,942</t>
  </si>
  <si>
    <t>426</t>
  </si>
  <si>
    <t>433</t>
  </si>
  <si>
    <t>164</t>
  </si>
  <si>
    <t>73,762</t>
  </si>
  <si>
    <t>13,663</t>
  </si>
  <si>
    <t>5,515</t>
  </si>
  <si>
    <t>1,022</t>
  </si>
  <si>
    <t>4,318</t>
  </si>
  <si>
    <t>80</t>
  </si>
  <si>
    <t>85</t>
  </si>
  <si>
    <t>8,148</t>
  </si>
  <si>
    <t>2,509</t>
  </si>
  <si>
    <t>5,334</t>
  </si>
  <si>
    <t>74</t>
  </si>
  <si>
    <t>113</t>
  </si>
  <si>
    <t>118</t>
  </si>
  <si>
    <t>37,206</t>
  </si>
  <si>
    <t>8,321</t>
  </si>
  <si>
    <t>1,006</t>
  </si>
  <si>
    <t>852</t>
  </si>
  <si>
    <t>154</t>
  </si>
  <si>
    <t>7,315</t>
  </si>
  <si>
    <t>6,544</t>
  </si>
  <si>
    <t>148</t>
  </si>
  <si>
    <t>234</t>
  </si>
  <si>
    <t>36</t>
  </si>
  <si>
    <t>221,726</t>
  </si>
  <si>
    <t>47,031</t>
  </si>
  <si>
    <t>15,882</t>
  </si>
  <si>
    <t>4,884</t>
  </si>
  <si>
    <t>10,846</t>
  </si>
  <si>
    <t>87</t>
  </si>
  <si>
    <t>65</t>
  </si>
  <si>
    <t>31,149</t>
  </si>
  <si>
    <t>13,756</t>
  </si>
  <si>
    <t>16,709</t>
  </si>
  <si>
    <t>97</t>
  </si>
  <si>
    <t>341</t>
  </si>
  <si>
    <t>246</t>
  </si>
  <si>
    <t>405,974</t>
  </si>
  <si>
    <t>46,642</t>
  </si>
  <si>
    <t>9,095</t>
  </si>
  <si>
    <t>2,118</t>
  </si>
  <si>
    <t>1,091</t>
  </si>
  <si>
    <t>303</t>
  </si>
  <si>
    <t>84</t>
  </si>
  <si>
    <t>33,951</t>
  </si>
  <si>
    <t>26,329</t>
  </si>
  <si>
    <t>3,455</t>
  </si>
  <si>
    <t>2,667</t>
  </si>
  <si>
    <t>1,234</t>
  </si>
  <si>
    <t>19,373</t>
  </si>
  <si>
    <t>2,699</t>
  </si>
  <si>
    <t>833</t>
  </si>
  <si>
    <t>528</t>
  </si>
  <si>
    <t>268</t>
  </si>
  <si>
    <t>35</t>
  </si>
  <si>
    <t>2</t>
  </si>
  <si>
    <t>1,866</t>
  </si>
  <si>
    <t>1,574</t>
  </si>
  <si>
    <t>196</t>
  </si>
  <si>
    <t>10,558</t>
  </si>
  <si>
    <t>1,355</t>
  </si>
  <si>
    <t>172</t>
  </si>
  <si>
    <t>1,183</t>
  </si>
  <si>
    <t>1,126</t>
  </si>
  <si>
    <t>13</t>
  </si>
  <si>
    <t>72,501</t>
  </si>
  <si>
    <t>6,866</t>
  </si>
  <si>
    <t>1,584</t>
  </si>
  <si>
    <t>1,406</t>
  </si>
  <si>
    <t>17</t>
  </si>
  <si>
    <t>161</t>
  </si>
  <si>
    <t>5,282</t>
  </si>
  <si>
    <t>4,588</t>
  </si>
  <si>
    <t>216</t>
  </si>
  <si>
    <t>135</t>
  </si>
  <si>
    <t>316</t>
  </si>
  <si>
    <t>27</t>
  </si>
  <si>
    <t>15,173</t>
  </si>
  <si>
    <t>1,671</t>
  </si>
  <si>
    <t>309</t>
  </si>
  <si>
    <t>198</t>
  </si>
  <si>
    <t>96</t>
  </si>
  <si>
    <t>1,362</t>
  </si>
  <si>
    <t>1,150</t>
  </si>
  <si>
    <t>178</t>
  </si>
  <si>
    <t>109,568</t>
  </si>
  <si>
    <t>15,735</t>
  </si>
  <si>
    <t>4,211</t>
  </si>
  <si>
    <t>2,593</t>
  </si>
  <si>
    <t>1,587</t>
  </si>
  <si>
    <t>29</t>
  </si>
  <si>
    <t>11,524</t>
  </si>
  <si>
    <t>8,931</t>
  </si>
  <si>
    <t>2,296</t>
  </si>
  <si>
    <t>120</t>
  </si>
  <si>
    <t>188,281</t>
  </si>
  <si>
    <t>30,162</t>
  </si>
  <si>
    <t>5,128</t>
  </si>
  <si>
    <t>3,734</t>
  </si>
  <si>
    <t>868</t>
  </si>
  <si>
    <t>337</t>
  </si>
  <si>
    <t>184</t>
  </si>
  <si>
    <t>25,034</t>
  </si>
  <si>
    <t>21,253</t>
  </si>
  <si>
    <t>1,780</t>
  </si>
  <si>
    <t>1,017</t>
  </si>
  <si>
    <t>850</t>
  </si>
  <si>
    <t>134</t>
  </si>
  <si>
    <t>678,990</t>
  </si>
  <si>
    <t>67,441</t>
  </si>
  <si>
    <t>16,598</t>
  </si>
  <si>
    <t>10,835</t>
  </si>
  <si>
    <t>3,318</t>
  </si>
  <si>
    <t>1,041</t>
  </si>
  <si>
    <t>863</t>
  </si>
  <si>
    <t>541</t>
  </si>
  <si>
    <t>50,843</t>
  </si>
  <si>
    <t>36,681</t>
  </si>
  <si>
    <t>6,197</t>
  </si>
  <si>
    <t>2,321</t>
  </si>
  <si>
    <t>4,165</t>
  </si>
  <si>
    <t>1,479</t>
  </si>
  <si>
    <t>1,857,108</t>
  </si>
  <si>
    <t>213,472</t>
  </si>
  <si>
    <t>42,232</t>
  </si>
  <si>
    <t>20,727</t>
  </si>
  <si>
    <t>9,477</t>
  </si>
  <si>
    <t>2,952</t>
  </si>
  <si>
    <t>4,359</t>
  </si>
  <si>
    <t>4,717</t>
  </si>
  <si>
    <t>171,240</t>
  </si>
  <si>
    <t>104,230</t>
  </si>
  <si>
    <t>19,795</t>
  </si>
  <si>
    <t>11,344</t>
  </si>
  <si>
    <t>25,810</t>
  </si>
  <si>
    <t>10,061</t>
  </si>
  <si>
    <t>739,593</t>
  </si>
  <si>
    <t>89,504</t>
  </si>
  <si>
    <t>22,980</t>
  </si>
  <si>
    <t>16,565</t>
  </si>
  <si>
    <t>4,535</t>
  </si>
  <si>
    <t>610</t>
  </si>
  <si>
    <t>1,073</t>
  </si>
  <si>
    <t>197</t>
  </si>
  <si>
    <t>66,524</t>
  </si>
  <si>
    <t>52,202</t>
  </si>
  <si>
    <t>6,822</t>
  </si>
  <si>
    <t>2,066</t>
  </si>
  <si>
    <t>4,596</t>
  </si>
  <si>
    <t>838</t>
  </si>
  <si>
    <t>69,942</t>
  </si>
  <si>
    <t>11,205</t>
  </si>
  <si>
    <t>2,354</t>
  </si>
  <si>
    <t>2,002</t>
  </si>
  <si>
    <t>320</t>
  </si>
  <si>
    <t>19</t>
  </si>
  <si>
    <t>8,851</t>
  </si>
  <si>
    <t>8,154</t>
  </si>
  <si>
    <t>449</t>
  </si>
  <si>
    <t>72</t>
  </si>
  <si>
    <t>174</t>
  </si>
  <si>
    <t>55,854</t>
  </si>
  <si>
    <t>9,244</t>
  </si>
  <si>
    <t>2,177</t>
  </si>
  <si>
    <t>1,487</t>
  </si>
  <si>
    <t>677</t>
  </si>
  <si>
    <t>7,067</t>
  </si>
  <si>
    <t>6,112</t>
  </si>
  <si>
    <t>881</t>
  </si>
  <si>
    <t>37</t>
  </si>
  <si>
    <t>240,348</t>
  </si>
  <si>
    <t>27,624</t>
  </si>
  <si>
    <t>6,413</t>
  </si>
  <si>
    <t>5,818</t>
  </si>
  <si>
    <t>379</t>
  </si>
  <si>
    <t>31</t>
  </si>
  <si>
    <t>110</t>
  </si>
  <si>
    <t>75</t>
  </si>
  <si>
    <t>21,211</t>
  </si>
  <si>
    <t>17,603</t>
  </si>
  <si>
    <t>1,826</t>
  </si>
  <si>
    <t>560</t>
  </si>
  <si>
    <t>1,080</t>
  </si>
  <si>
    <t>142</t>
  </si>
  <si>
    <t>231,673</t>
  </si>
  <si>
    <t>24,307</t>
  </si>
  <si>
    <t>5,090</t>
  </si>
  <si>
    <t>4,851</t>
  </si>
  <si>
    <t>180</t>
  </si>
  <si>
    <t>19,217</t>
  </si>
  <si>
    <t>17,354</t>
  </si>
  <si>
    <t>719</t>
  </si>
  <si>
    <t>317</t>
  </si>
  <si>
    <t>736</t>
  </si>
  <si>
    <t>94,591</t>
  </si>
  <si>
    <t>16,477</t>
  </si>
  <si>
    <t>4,009</t>
  </si>
  <si>
    <t>3,256</t>
  </si>
  <si>
    <t>588</t>
  </si>
  <si>
    <t>47</t>
  </si>
  <si>
    <t>12,468</t>
  </si>
  <si>
    <t>11,064</t>
  </si>
  <si>
    <t>1,097</t>
  </si>
  <si>
    <t>61</t>
  </si>
  <si>
    <t>3,765</t>
  </si>
  <si>
    <t>821</t>
  </si>
  <si>
    <t>170</t>
  </si>
  <si>
    <t>651</t>
  </si>
  <si>
    <t>615</t>
  </si>
  <si>
    <t>64,486</t>
  </si>
  <si>
    <t>11,517</t>
  </si>
  <si>
    <t>2,722</t>
  </si>
  <si>
    <t>2,050</t>
  </si>
  <si>
    <t>609</t>
  </si>
  <si>
    <t>8,795</t>
  </si>
  <si>
    <t>7,579</t>
  </si>
  <si>
    <t>1,058</t>
  </si>
  <si>
    <t>78</t>
  </si>
  <si>
    <t>19,461</t>
  </si>
  <si>
    <t>3,196</t>
  </si>
  <si>
    <t>707</t>
  </si>
  <si>
    <t>510</t>
  </si>
  <si>
    <t>49</t>
  </si>
  <si>
    <t>2,489</t>
  </si>
  <si>
    <t>2,204</t>
  </si>
  <si>
    <t>152</t>
  </si>
  <si>
    <t>114</t>
  </si>
  <si>
    <t>67,297</t>
  </si>
  <si>
    <t>9,814</t>
  </si>
  <si>
    <t>1,847</t>
  </si>
  <si>
    <t>1,786</t>
  </si>
  <si>
    <t>24</t>
  </si>
  <si>
    <t>7,967</t>
  </si>
  <si>
    <t>7,578</t>
  </si>
  <si>
    <t>77</t>
  </si>
  <si>
    <t>48</t>
  </si>
  <si>
    <t>27,943</t>
  </si>
  <si>
    <t>3,470</t>
  </si>
  <si>
    <t>484</t>
  </si>
  <si>
    <t>465</t>
  </si>
  <si>
    <t>2,986</t>
  </si>
  <si>
    <t>2,864</t>
  </si>
  <si>
    <t>22</t>
  </si>
  <si>
    <t>Only includes Census based populations, not persons in the US without legal authority</t>
  </si>
  <si>
    <t>7,168</t>
  </si>
  <si>
    <t>5,742</t>
  </si>
  <si>
    <t>1,259</t>
  </si>
  <si>
    <t>51</t>
  </si>
  <si>
    <t>88</t>
  </si>
  <si>
    <t>375</t>
  </si>
  <si>
    <t>262</t>
  </si>
  <si>
    <t>5,622</t>
  </si>
  <si>
    <t>3,915</t>
  </si>
  <si>
    <t>3,628</t>
  </si>
  <si>
    <t>1,616</t>
  </si>
  <si>
    <t>12,269</t>
  </si>
  <si>
    <t>2,690</t>
  </si>
  <si>
    <t>41,233</t>
  </si>
  <si>
    <t>6,977</t>
  </si>
  <si>
    <t>16.9%</t>
  </si>
  <si>
    <t>1,076</t>
  </si>
  <si>
    <t>18.7%</t>
  </si>
  <si>
    <t>11,677</t>
  </si>
  <si>
    <t>2,585</t>
  </si>
  <si>
    <t>38,568</t>
  </si>
  <si>
    <t>6,144</t>
  </si>
  <si>
    <t>15.9%</t>
  </si>
  <si>
    <t>52.6%</t>
  </si>
  <si>
    <t>20</t>
  </si>
  <si>
    <t>0.0%</t>
  </si>
  <si>
    <t>212</t>
  </si>
  <si>
    <t>100</t>
  </si>
  <si>
    <t>47.2%</t>
  </si>
  <si>
    <t>34.4%</t>
  </si>
  <si>
    <t>463</t>
  </si>
  <si>
    <t>89</t>
  </si>
  <si>
    <t>19.2%</t>
  </si>
  <si>
    <t>1,907</t>
  </si>
  <si>
    <t>29.4%</t>
  </si>
  <si>
    <t>33.3%</t>
  </si>
  <si>
    <t>11</t>
  </si>
  <si>
    <t>243</t>
  </si>
  <si>
    <t>7.0%</t>
  </si>
  <si>
    <t>23.5%</t>
  </si>
  <si>
    <t>25</t>
  </si>
  <si>
    <t>12.0%</t>
  </si>
  <si>
    <t>82</t>
  </si>
  <si>
    <t>93.2%</t>
  </si>
  <si>
    <t>17.8%</t>
  </si>
  <si>
    <t>272</t>
  </si>
  <si>
    <t>156</t>
  </si>
  <si>
    <t>57.4%</t>
  </si>
  <si>
    <t>104</t>
  </si>
  <si>
    <t>27.7%</t>
  </si>
  <si>
    <t>554</t>
  </si>
  <si>
    <t>121</t>
  </si>
  <si>
    <t>21.8%</t>
  </si>
  <si>
    <t>1,790</t>
  </si>
  <si>
    <t>586</t>
  </si>
  <si>
    <t>44.3%</t>
  </si>
  <si>
    <t>437</t>
  </si>
  <si>
    <t>1,251</t>
  </si>
  <si>
    <t>516</t>
  </si>
  <si>
    <t>41.2%</t>
  </si>
  <si>
    <t>18.9%</t>
  </si>
  <si>
    <t>11,449</t>
  </si>
  <si>
    <t>2,522</t>
  </si>
  <si>
    <t>22.0%</t>
  </si>
  <si>
    <t>37,726</t>
  </si>
  <si>
    <t>5,880</t>
  </si>
  <si>
    <t>24.2%</t>
  </si>
  <si>
    <t>6,565</t>
  </si>
  <si>
    <t>1,321</t>
  </si>
  <si>
    <t>20.1%</t>
  </si>
  <si>
    <t>21,569</t>
  </si>
  <si>
    <t>3,453</t>
  </si>
  <si>
    <t>16.0%</t>
  </si>
  <si>
    <t>21.3%</t>
  </si>
  <si>
    <t>6,258</t>
  </si>
  <si>
    <t>1,490</t>
  </si>
  <si>
    <t>23.8%</t>
  </si>
  <si>
    <t>21,454</t>
  </si>
  <si>
    <t>4,110</t>
  </si>
  <si>
    <t>946</t>
  </si>
  <si>
    <t>774</t>
  </si>
  <si>
    <t>9,955</t>
  </si>
  <si>
    <t>1,353</t>
  </si>
  <si>
    <t>444,981</t>
  </si>
  <si>
    <t>67,946</t>
  </si>
  <si>
    <t>21,052</t>
  </si>
  <si>
    <t>3,163</t>
  </si>
  <si>
    <t>15.0%</t>
  </si>
  <si>
    <t>2,115</t>
  </si>
  <si>
    <t>228</t>
  </si>
  <si>
    <t>10.8%</t>
  </si>
  <si>
    <t>38,141</t>
  </si>
  <si>
    <t>12,196</t>
  </si>
  <si>
    <t>32.0%</t>
  </si>
  <si>
    <t>647</t>
  </si>
  <si>
    <t>52,748</t>
  </si>
  <si>
    <t>8,811</t>
  </si>
  <si>
    <t>38,785</t>
  </si>
  <si>
    <t>21.4%</t>
  </si>
  <si>
    <t>71,354</t>
  </si>
  <si>
    <t>10,629</t>
  </si>
  <si>
    <t>37,638</t>
  </si>
  <si>
    <t>5,867</t>
  </si>
  <si>
    <t>4,285</t>
  </si>
  <si>
    <t>23.6%</t>
  </si>
  <si>
    <t>87,542</t>
  </si>
  <si>
    <t>16,943</t>
  </si>
  <si>
    <t>174,089</t>
  </si>
  <si>
    <t>23,494</t>
  </si>
  <si>
    <t>13.5%</t>
  </si>
  <si>
    <t>79,906</t>
  </si>
  <si>
    <t>15,864</t>
  </si>
  <si>
    <t>19.9%</t>
  </si>
  <si>
    <t>38,213</t>
  </si>
  <si>
    <t>8,379</t>
  </si>
  <si>
    <t>233,954</t>
  </si>
  <si>
    <t>52,619</t>
  </si>
  <si>
    <t>415,759</t>
  </si>
  <si>
    <t>48,331</t>
  </si>
  <si>
    <t>11.6%</t>
  </si>
  <si>
    <t>20,089</t>
  </si>
  <si>
    <t>3,128</t>
  </si>
  <si>
    <t>10,944</t>
  </si>
  <si>
    <t>1,478</t>
  </si>
  <si>
    <t>73,177</t>
  </si>
  <si>
    <t>7,142</t>
  </si>
  <si>
    <t>15,305</t>
  </si>
  <si>
    <t>1,718</t>
  </si>
  <si>
    <t>11.2%</t>
  </si>
  <si>
    <t>112,738</t>
  </si>
  <si>
    <t>16,809</t>
  </si>
  <si>
    <t>191,625</t>
  </si>
  <si>
    <t>30,407</t>
  </si>
  <si>
    <t>689,442</t>
  </si>
  <si>
    <t>69,259</t>
  </si>
  <si>
    <t>10.0%</t>
  </si>
  <si>
    <t>1,871,247</t>
  </si>
  <si>
    <t>216,435</t>
  </si>
  <si>
    <t>739,724</t>
  </si>
  <si>
    <t>90,765</t>
  </si>
  <si>
    <t>12.3%</t>
  </si>
  <si>
    <t>70,874</t>
  </si>
  <si>
    <t>11,320</t>
  </si>
  <si>
    <t>56,332</t>
  </si>
  <si>
    <t>9,588</t>
  </si>
  <si>
    <t>17.0%</t>
  </si>
  <si>
    <t>243,334</t>
  </si>
  <si>
    <t>27,877</t>
  </si>
  <si>
    <t>11.5%</t>
  </si>
  <si>
    <t>96,436</t>
  </si>
  <si>
    <t>17,410</t>
  </si>
  <si>
    <t>18.1%</t>
  </si>
  <si>
    <t>3,772</t>
  </si>
  <si>
    <t>823</t>
  </si>
  <si>
    <t>230,813</t>
  </si>
  <si>
    <t>23,912</t>
  </si>
  <si>
    <t>10.4%</t>
  </si>
  <si>
    <t>66,036</t>
  </si>
  <si>
    <t>12,211</t>
  </si>
  <si>
    <t>18.5%</t>
  </si>
  <si>
    <t>19,588</t>
  </si>
  <si>
    <t>3,247</t>
  </si>
  <si>
    <t>16.6%</t>
  </si>
  <si>
    <t>68,064</t>
  </si>
  <si>
    <t>10,191</t>
  </si>
  <si>
    <t>27,798</t>
  </si>
  <si>
    <t>3,475</t>
  </si>
  <si>
    <t>12.5%</t>
  </si>
  <si>
    <t>9,724</t>
  </si>
  <si>
    <t>1,331</t>
  </si>
  <si>
    <t>413,454</t>
  </si>
  <si>
    <t>58,842</t>
  </si>
  <si>
    <t>14.2%</t>
  </si>
  <si>
    <t>20,306</t>
  </si>
  <si>
    <t>2,889</t>
  </si>
  <si>
    <t>2,101</t>
  </si>
  <si>
    <t>225</t>
  </si>
  <si>
    <t>10.7%</t>
  </si>
  <si>
    <t>33,426</t>
  </si>
  <si>
    <t>9,953</t>
  </si>
  <si>
    <t>29.8%</t>
  </si>
  <si>
    <t>3,661</t>
  </si>
  <si>
    <t>564</t>
  </si>
  <si>
    <t>15.4%</t>
  </si>
  <si>
    <t>48,197</t>
  </si>
  <si>
    <t>7,951</t>
  </si>
  <si>
    <t>16.5%</t>
  </si>
  <si>
    <t>30,608</t>
  </si>
  <si>
    <t>5,055</t>
  </si>
  <si>
    <t>65,753</t>
  </si>
  <si>
    <t>9,338</t>
  </si>
  <si>
    <t>28,638</t>
  </si>
  <si>
    <t>3,054</t>
  </si>
  <si>
    <t>2,909</t>
  </si>
  <si>
    <t>23.1%</t>
  </si>
  <si>
    <t>63,655</t>
  </si>
  <si>
    <t>9,689</t>
  </si>
  <si>
    <t>15.2%</t>
  </si>
  <si>
    <t>144,730</t>
  </si>
  <si>
    <t>16,062</t>
  </si>
  <si>
    <t>11.1%</t>
  </si>
  <si>
    <t>54,820</t>
  </si>
  <si>
    <t>7,336</t>
  </si>
  <si>
    <t>35,105</t>
  </si>
  <si>
    <t>7,417</t>
  </si>
  <si>
    <t>21.1%</t>
  </si>
  <si>
    <t>185,271</t>
  </si>
  <si>
    <t>36,793</t>
  </si>
  <si>
    <t>369,329</t>
  </si>
  <si>
    <t>39,176</t>
  </si>
  <si>
    <t>10.6%</t>
  </si>
  <si>
    <t>18,488</t>
  </si>
  <si>
    <t>2,493</t>
  </si>
  <si>
    <t>10,454</t>
  </si>
  <si>
    <t>1,382</t>
  </si>
  <si>
    <t>13.2%</t>
  </si>
  <si>
    <t>65,632</t>
  </si>
  <si>
    <t>5,857</t>
  </si>
  <si>
    <t>8.9%</t>
  </si>
  <si>
    <t>14,509</t>
  </si>
  <si>
    <t>101,282</t>
  </si>
  <si>
    <t>13,722</t>
  </si>
  <si>
    <t>171,877</t>
  </si>
  <si>
    <t>25,323</t>
  </si>
  <si>
    <t>14.7%</t>
  </si>
  <si>
    <t>576,901</t>
  </si>
  <si>
    <t>53,746</t>
  </si>
  <si>
    <t>9.3%</t>
  </si>
  <si>
    <t>1,366,739</t>
  </si>
  <si>
    <t>121,898</t>
  </si>
  <si>
    <t>597,575</t>
  </si>
  <si>
    <t>65,110</t>
  </si>
  <si>
    <t>67,992</t>
  </si>
  <si>
    <t>10,732</t>
  </si>
  <si>
    <t>15.8%</t>
  </si>
  <si>
    <t>50,942</t>
  </si>
  <si>
    <t>7,451</t>
  </si>
  <si>
    <t>14.6%</t>
  </si>
  <si>
    <t>211,899</t>
  </si>
  <si>
    <t>23,211</t>
  </si>
  <si>
    <t>11.0%</t>
  </si>
  <si>
    <t>91,552</t>
  </si>
  <si>
    <t>15,952</t>
  </si>
  <si>
    <t>17.4%</t>
  </si>
  <si>
    <t>3,669</t>
  </si>
  <si>
    <t>808</t>
  </si>
  <si>
    <t>202,940</t>
  </si>
  <si>
    <t>19,899</t>
  </si>
  <si>
    <t>59,983</t>
  </si>
  <si>
    <t>10,115</t>
  </si>
  <si>
    <t>18,223</t>
  </si>
  <si>
    <t>2,769</t>
  </si>
  <si>
    <t>62,290</t>
  </si>
  <si>
    <t>8,259</t>
  </si>
  <si>
    <t>13.3%</t>
  </si>
  <si>
    <t>26,365</t>
  </si>
  <si>
    <t>3,209</t>
  </si>
  <si>
    <t>12.2%</t>
  </si>
  <si>
    <t>8,476</t>
  </si>
  <si>
    <t>3,039</t>
  </si>
  <si>
    <t>35.9%</t>
  </si>
  <si>
    <t>35.0%</t>
  </si>
  <si>
    <t>-</t>
  </si>
  <si>
    <t>714</t>
  </si>
  <si>
    <t>362</t>
  </si>
  <si>
    <t>50.7%</t>
  </si>
  <si>
    <t>251</t>
  </si>
  <si>
    <t>28.7%</t>
  </si>
  <si>
    <t>160</t>
  </si>
  <si>
    <t>101</t>
  </si>
  <si>
    <t>63.1%</t>
  </si>
  <si>
    <t>137</t>
  </si>
  <si>
    <t>54.0%</t>
  </si>
  <si>
    <t>814</t>
  </si>
  <si>
    <t>31.1%</t>
  </si>
  <si>
    <t>2,701</t>
  </si>
  <si>
    <t>20.4%</t>
  </si>
  <si>
    <t>511</t>
  </si>
  <si>
    <t>37.0%</t>
  </si>
  <si>
    <t>298</t>
  </si>
  <si>
    <t>54</t>
  </si>
  <si>
    <t>1,873</t>
  </si>
  <si>
    <t>683</t>
  </si>
  <si>
    <t>36.5%</t>
  </si>
  <si>
    <t>8,579</t>
  </si>
  <si>
    <t>2,226</t>
  </si>
  <si>
    <t>25.9%</t>
  </si>
  <si>
    <t>98.3%</t>
  </si>
  <si>
    <t>63</t>
  </si>
  <si>
    <t>58.7%</t>
  </si>
  <si>
    <t>302</t>
  </si>
  <si>
    <t>105</t>
  </si>
  <si>
    <t>729</t>
  </si>
  <si>
    <t>297</t>
  </si>
  <si>
    <t>40.7%</t>
  </si>
  <si>
    <t>1,733</t>
  </si>
  <si>
    <t>387</t>
  </si>
  <si>
    <t>22.3%</t>
  </si>
  <si>
    <t>18,175</t>
  </si>
  <si>
    <t>3,254</t>
  </si>
  <si>
    <t>17.9%</t>
  </si>
  <si>
    <t>121,632</t>
  </si>
  <si>
    <t>35,482</t>
  </si>
  <si>
    <t>29.2%</t>
  </si>
  <si>
    <t>53,489</t>
  </si>
  <si>
    <t>9,531</t>
  </si>
  <si>
    <t>429</t>
  </si>
  <si>
    <t>875</t>
  </si>
  <si>
    <t>527</t>
  </si>
  <si>
    <t>60.2%</t>
  </si>
  <si>
    <t>7,271</t>
  </si>
  <si>
    <t>1,163</t>
  </si>
  <si>
    <t>548</t>
  </si>
  <si>
    <t>31.8%</t>
  </si>
  <si>
    <t>6,008</t>
  </si>
  <si>
    <t>1,272</t>
  </si>
  <si>
    <t>21.2%</t>
  </si>
  <si>
    <t>365</t>
  </si>
  <si>
    <t>71</t>
  </si>
  <si>
    <t>49.3%</t>
  </si>
  <si>
    <t>47.8%</t>
  </si>
  <si>
    <t>72.0%</t>
  </si>
  <si>
    <t>108</t>
  </si>
  <si>
    <t>5.6%</t>
  </si>
  <si>
    <t>6,362</t>
  </si>
  <si>
    <t>2,260</t>
  </si>
  <si>
    <t>35.5%</t>
  </si>
  <si>
    <t>229</t>
  </si>
  <si>
    <t>7.9%</t>
  </si>
  <si>
    <t>60.0%</t>
  </si>
  <si>
    <t>276</t>
  </si>
  <si>
    <t>48.6%</t>
  </si>
  <si>
    <t>52</t>
  </si>
  <si>
    <t>44.2%</t>
  </si>
  <si>
    <t>619</t>
  </si>
  <si>
    <t>190</t>
  </si>
  <si>
    <t>30.7%</t>
  </si>
  <si>
    <t>4,153</t>
  </si>
  <si>
    <t>1,458</t>
  </si>
  <si>
    <t>35.1%</t>
  </si>
  <si>
    <t>839</t>
  </si>
  <si>
    <t>60</t>
  </si>
  <si>
    <t>7.2%</t>
  </si>
  <si>
    <t>390</t>
  </si>
  <si>
    <t>62.3%</t>
  </si>
  <si>
    <t>59</t>
  </si>
  <si>
    <t>81.9%</t>
  </si>
  <si>
    <t>1,134</t>
  </si>
  <si>
    <t>26.3%</t>
  </si>
  <si>
    <t>1,424</t>
  </si>
  <si>
    <t>333</t>
  </si>
  <si>
    <t>23.4%</t>
  </si>
  <si>
    <t>382</t>
  </si>
  <si>
    <t>29.6%</t>
  </si>
  <si>
    <t>360</t>
  </si>
  <si>
    <t>32.2%</t>
  </si>
  <si>
    <t>9,481</t>
  </si>
  <si>
    <t>3,380</t>
  </si>
  <si>
    <t>35.7%</t>
  </si>
  <si>
    <t>3,068</t>
  </si>
  <si>
    <t>644</t>
  </si>
  <si>
    <t>21.0%</t>
  </si>
  <si>
    <t>581</t>
  </si>
  <si>
    <t>29.9%</t>
  </si>
  <si>
    <t>217</t>
  </si>
  <si>
    <t>6.0%</t>
  </si>
  <si>
    <t>790</t>
  </si>
  <si>
    <t>165</t>
  </si>
  <si>
    <t>20.9%</t>
  </si>
  <si>
    <t>126</t>
  </si>
  <si>
    <t>1,834</t>
  </si>
  <si>
    <t>33.4%</t>
  </si>
  <si>
    <t>5,375</t>
  </si>
  <si>
    <t>1,735</t>
  </si>
  <si>
    <t>32.3%</t>
  </si>
  <si>
    <t>8,100</t>
  </si>
  <si>
    <t>1,395</t>
  </si>
  <si>
    <t>17.2%</t>
  </si>
  <si>
    <t>15,222</t>
  </si>
  <si>
    <t>3,978</t>
  </si>
  <si>
    <t>26.1%</t>
  </si>
  <si>
    <t>9,024</t>
  </si>
  <si>
    <t>2,096</t>
  </si>
  <si>
    <t>23.2%</t>
  </si>
  <si>
    <t>474</t>
  </si>
  <si>
    <t>30.0%</t>
  </si>
  <si>
    <t>1,762</t>
  </si>
  <si>
    <t>424</t>
  </si>
  <si>
    <t>24.1%</t>
  </si>
  <si>
    <t>3,592</t>
  </si>
  <si>
    <t>1,118</t>
  </si>
  <si>
    <t>1,191</t>
  </si>
  <si>
    <t>294</t>
  </si>
  <si>
    <t>24.7%</t>
  </si>
  <si>
    <t>66</t>
  </si>
  <si>
    <t>7.6%</t>
  </si>
  <si>
    <t>3,451</t>
  </si>
  <si>
    <t>704</t>
  </si>
  <si>
    <t>2,912</t>
  </si>
  <si>
    <t>987</t>
  </si>
  <si>
    <t>33.9%</t>
  </si>
  <si>
    <t>288</t>
  </si>
  <si>
    <t>26.4%</t>
  </si>
  <si>
    <t>3,563</t>
  </si>
  <si>
    <t>656</t>
  </si>
  <si>
    <t>131</t>
  </si>
  <si>
    <t>20.0%</t>
  </si>
  <si>
    <t>40</t>
  </si>
  <si>
    <t>10,475</t>
  </si>
  <si>
    <t>1,810</t>
  </si>
  <si>
    <t>17.3%</t>
  </si>
  <si>
    <t>169</t>
  </si>
  <si>
    <t>3,202</t>
  </si>
  <si>
    <t>1,469</t>
  </si>
  <si>
    <t>45.9%</t>
  </si>
  <si>
    <t>843</t>
  </si>
  <si>
    <t>208</t>
  </si>
  <si>
    <t>278</t>
  </si>
  <si>
    <t>1.8%</t>
  </si>
  <si>
    <t>618</t>
  </si>
  <si>
    <t>107</t>
  </si>
  <si>
    <t>330</t>
  </si>
  <si>
    <t>58</t>
  </si>
  <si>
    <t>939</t>
  </si>
  <si>
    <t>6.3%</t>
  </si>
  <si>
    <t>4,865</t>
  </si>
  <si>
    <t>595</t>
  </si>
  <si>
    <t>1,681</t>
  </si>
  <si>
    <t>252</t>
  </si>
  <si>
    <t>49.8%</t>
  </si>
  <si>
    <t>2,423</t>
  </si>
  <si>
    <t>572</t>
  </si>
  <si>
    <t>18,182</t>
  </si>
  <si>
    <t>1,872</t>
  </si>
  <si>
    <t>115</t>
  </si>
  <si>
    <t>3,458</t>
  </si>
  <si>
    <t>486</t>
  </si>
  <si>
    <t>14.1%</t>
  </si>
  <si>
    <t>1,982</t>
  </si>
  <si>
    <t>218</t>
  </si>
  <si>
    <t>7,890</t>
  </si>
  <si>
    <t>1,501</t>
  </si>
  <si>
    <t>19.0%</t>
  </si>
  <si>
    <t>68,256</t>
  </si>
  <si>
    <t>6,304</t>
  </si>
  <si>
    <t>9.2%</t>
  </si>
  <si>
    <t>301,884</t>
  </si>
  <si>
    <t>37,507</t>
  </si>
  <si>
    <t>47,989</t>
  </si>
  <si>
    <t>6,233</t>
  </si>
  <si>
    <t>13.0%</t>
  </si>
  <si>
    <t>768</t>
  </si>
  <si>
    <t>191</t>
  </si>
  <si>
    <t>24.9%</t>
  </si>
  <si>
    <t>903</t>
  </si>
  <si>
    <t>206</t>
  </si>
  <si>
    <t>14,809</t>
  </si>
  <si>
    <t>1,438</t>
  </si>
  <si>
    <t>9.7%</t>
  </si>
  <si>
    <t>1,462</t>
  </si>
  <si>
    <t>20.8%</t>
  </si>
  <si>
    <t>27.0%</t>
  </si>
  <si>
    <t>12,067</t>
  </si>
  <si>
    <t>937</t>
  </si>
  <si>
    <t>7.8%</t>
  </si>
  <si>
    <t>994</t>
  </si>
  <si>
    <t>450</t>
  </si>
  <si>
    <t>47.1%</t>
  </si>
  <si>
    <t>975</t>
  </si>
  <si>
    <t>496</t>
  </si>
  <si>
    <t>41</t>
  </si>
  <si>
    <t>8.3%</t>
  </si>
  <si>
    <t>1,622</t>
  </si>
  <si>
    <t>482</t>
  </si>
  <si>
    <t>29.7%</t>
  </si>
  <si>
    <t>90.3%</t>
  </si>
  <si>
    <t>84.1%</t>
  </si>
  <si>
    <t>34.5%</t>
  </si>
  <si>
    <t>45.8%</t>
  </si>
  <si>
    <t>38.2%</t>
  </si>
  <si>
    <t>186</t>
  </si>
  <si>
    <t>16</t>
  </si>
  <si>
    <t>8.6%</t>
  </si>
  <si>
    <t>71.4%</t>
  </si>
  <si>
    <t>129</t>
  </si>
  <si>
    <t>44</t>
  </si>
  <si>
    <t>34.1%</t>
  </si>
  <si>
    <t>3,157</t>
  </si>
  <si>
    <t>267</t>
  </si>
  <si>
    <t>8.5%</t>
  </si>
  <si>
    <t>39</t>
  </si>
  <si>
    <t>89.7%</t>
  </si>
  <si>
    <t>75.0%</t>
  </si>
  <si>
    <t>393</t>
  </si>
  <si>
    <t>41.0%</t>
  </si>
  <si>
    <t>50.0%</t>
  </si>
  <si>
    <t>634</t>
  </si>
  <si>
    <t>9.1%</t>
  </si>
  <si>
    <t>503</t>
  </si>
  <si>
    <t>3,059</t>
  </si>
  <si>
    <t>448</t>
  </si>
  <si>
    <t>15,063</t>
  </si>
  <si>
    <t>3,359</t>
  </si>
  <si>
    <t>11,001</t>
  </si>
  <si>
    <t>1,736</t>
  </si>
  <si>
    <t>210</t>
  </si>
  <si>
    <t>5.2%</t>
  </si>
  <si>
    <t>2,265</t>
  </si>
  <si>
    <t>301</t>
  </si>
  <si>
    <t>34.0%</t>
  </si>
  <si>
    <t>2,217</t>
  </si>
  <si>
    <t>41.3%</t>
  </si>
  <si>
    <t>56.8%</t>
  </si>
  <si>
    <t>26.5%</t>
  </si>
  <si>
    <t>4,592</t>
  </si>
  <si>
    <t>1,513</t>
  </si>
  <si>
    <t>32.9%</t>
  </si>
  <si>
    <t>75.5%</t>
  </si>
  <si>
    <t>441</t>
  </si>
  <si>
    <t>209</t>
  </si>
  <si>
    <t>47.4%</t>
  </si>
  <si>
    <t>47.5%</t>
  </si>
  <si>
    <t>2,754</t>
  </si>
  <si>
    <t>361</t>
  </si>
  <si>
    <t>13.1%</t>
  </si>
  <si>
    <t>3,514</t>
  </si>
  <si>
    <t>1,658</t>
  </si>
  <si>
    <t>3,834</t>
  </si>
  <si>
    <t>1,064</t>
  </si>
  <si>
    <t>27.8%</t>
  </si>
  <si>
    <t>8,129</t>
  </si>
  <si>
    <t>2,438</t>
  </si>
  <si>
    <t>1,295</t>
  </si>
  <si>
    <t>24.6%</t>
  </si>
  <si>
    <t>20,945</t>
  </si>
  <si>
    <t>6,644</t>
  </si>
  <si>
    <t>31.7%</t>
  </si>
  <si>
    <t>20,183</t>
  </si>
  <si>
    <t>5,938</t>
  </si>
  <si>
    <t>21,620</t>
  </si>
  <si>
    <t>7,637</t>
  </si>
  <si>
    <t>35.3%</t>
  </si>
  <si>
    <t>1,629</t>
  </si>
  <si>
    <t>383</t>
  </si>
  <si>
    <t>34,777</t>
  </si>
  <si>
    <t>11,147</t>
  </si>
  <si>
    <t>32.1%</t>
  </si>
  <si>
    <t>13,444</t>
  </si>
  <si>
    <t>4,146</t>
  </si>
  <si>
    <t>30.8%</t>
  </si>
  <si>
    <t>748</t>
  </si>
  <si>
    <t>310</t>
  </si>
  <si>
    <t>41.4%</t>
  </si>
  <si>
    <t>18.2%</t>
  </si>
  <si>
    <t>1,129</t>
  </si>
  <si>
    <t>171</t>
  </si>
  <si>
    <t>347</t>
  </si>
  <si>
    <t>28.0%</t>
  </si>
  <si>
    <t>6,277</t>
  </si>
  <si>
    <t>1,901</t>
  </si>
  <si>
    <t>30.3%</t>
  </si>
  <si>
    <t>4,247</t>
  </si>
  <si>
    <t>1,371</t>
  </si>
  <si>
    <t>14,951</t>
  </si>
  <si>
    <t>4,112</t>
  </si>
  <si>
    <t>27.5%</t>
  </si>
  <si>
    <t>50,707</t>
  </si>
  <si>
    <t>14,211</t>
  </si>
  <si>
    <t>20,646</t>
  </si>
  <si>
    <t>6,059</t>
  </si>
  <si>
    <t>29.3%</t>
  </si>
  <si>
    <t>1,205</t>
  </si>
  <si>
    <t>155</t>
  </si>
  <si>
    <t>12.9%</t>
  </si>
  <si>
    <t>1,640</t>
  </si>
  <si>
    <t>969</t>
  </si>
  <si>
    <t>59.1%</t>
  </si>
  <si>
    <t>3,498</t>
  </si>
  <si>
    <t>646</t>
  </si>
  <si>
    <t>1,492</t>
  </si>
  <si>
    <t>621</t>
  </si>
  <si>
    <t>41.6%</t>
  </si>
  <si>
    <t>4,130</t>
  </si>
  <si>
    <t>826</t>
  </si>
  <si>
    <t>1,576</t>
  </si>
  <si>
    <t>775</t>
  </si>
  <si>
    <t>49.2%</t>
  </si>
  <si>
    <t>6.7%</t>
  </si>
  <si>
    <t>336</t>
  </si>
  <si>
    <t>7.4%</t>
  </si>
  <si>
    <t>17,175</t>
  </si>
  <si>
    <t>4,217</t>
  </si>
  <si>
    <t>147</t>
  </si>
  <si>
    <t>86</t>
  </si>
  <si>
    <t>53.5%</t>
  </si>
  <si>
    <t>1,416</t>
  </si>
  <si>
    <t>752</t>
  </si>
  <si>
    <t>53.1%</t>
  </si>
  <si>
    <t>102</t>
  </si>
  <si>
    <t>43</t>
  </si>
  <si>
    <t>42.2%</t>
  </si>
  <si>
    <t>1,548</t>
  </si>
  <si>
    <t>258</t>
  </si>
  <si>
    <t>1,791</t>
  </si>
  <si>
    <t>492</t>
  </si>
  <si>
    <t>1,530</t>
  </si>
  <si>
    <t>166</t>
  </si>
  <si>
    <t>1,285</t>
  </si>
  <si>
    <t>230</t>
  </si>
  <si>
    <t>605</t>
  </si>
  <si>
    <t>5,884</t>
  </si>
  <si>
    <t>1,178</t>
  </si>
  <si>
    <t>2,540</t>
  </si>
  <si>
    <t>300</t>
  </si>
  <si>
    <t>1,074</t>
  </si>
  <si>
    <t>312</t>
  </si>
  <si>
    <t>29.1%</t>
  </si>
  <si>
    <t>8,366</t>
  </si>
  <si>
    <t>1,855</t>
  </si>
  <si>
    <t>22.2%</t>
  </si>
  <si>
    <t>18,335</t>
  </si>
  <si>
    <t>2,930</t>
  </si>
  <si>
    <t>400</t>
  </si>
  <si>
    <t>14.8%</t>
  </si>
  <si>
    <t>159</t>
  </si>
  <si>
    <t>22.6%</t>
  </si>
  <si>
    <t>3,791</t>
  </si>
  <si>
    <t>397</t>
  </si>
  <si>
    <t>10.5%</t>
  </si>
  <si>
    <t>344</t>
  </si>
  <si>
    <t>3,944</t>
  </si>
  <si>
    <t>543</t>
  </si>
  <si>
    <t>13.8%</t>
  </si>
  <si>
    <t>7,833</t>
  </si>
  <si>
    <t>1,994</t>
  </si>
  <si>
    <t>25.5%</t>
  </si>
  <si>
    <t>35,753</t>
  </si>
  <si>
    <t>5,590</t>
  </si>
  <si>
    <t>108,539</t>
  </si>
  <si>
    <t>17,023</t>
  </si>
  <si>
    <t>54,884</t>
  </si>
  <si>
    <t>8,978</t>
  </si>
  <si>
    <t>16.4%</t>
  </si>
  <si>
    <t>3,385</t>
  </si>
  <si>
    <t>1,152</t>
  </si>
  <si>
    <t>2,765</t>
  </si>
  <si>
    <t>12,433</t>
  </si>
  <si>
    <t>2,443</t>
  </si>
  <si>
    <t>4,206</t>
  </si>
  <si>
    <t>1,101</t>
  </si>
  <si>
    <t>26.2%</t>
  </si>
  <si>
    <t>15,156</t>
  </si>
  <si>
    <t>2,946</t>
  </si>
  <si>
    <t>2,498</t>
  </si>
  <si>
    <t>240</t>
  </si>
  <si>
    <t>28.6%</t>
  </si>
  <si>
    <t>2,505</t>
  </si>
  <si>
    <t>460</t>
  </si>
  <si>
    <t>18.4%</t>
  </si>
  <si>
    <t>1,214</t>
  </si>
  <si>
    <t>22,238</t>
  </si>
  <si>
    <t>5,835</t>
  </si>
  <si>
    <t>700</t>
  </si>
  <si>
    <t>54.6%</t>
  </si>
  <si>
    <t>1,895</t>
  </si>
  <si>
    <t>935</t>
  </si>
  <si>
    <t>11,241</t>
  </si>
  <si>
    <t>2,538</t>
  </si>
  <si>
    <t>7,517</t>
  </si>
  <si>
    <t>2,822</t>
  </si>
  <si>
    <t>37.5%</t>
  </si>
  <si>
    <t>19,612</t>
  </si>
  <si>
    <t>4,089</t>
  </si>
  <si>
    <t>11,537</t>
  </si>
  <si>
    <t>3,329</t>
  </si>
  <si>
    <t>28.9%</t>
  </si>
  <si>
    <t>3,463</t>
  </si>
  <si>
    <t>30.2%</t>
  </si>
  <si>
    <t>35,637</t>
  </si>
  <si>
    <t>10,224</t>
  </si>
  <si>
    <t>35,028</t>
  </si>
  <si>
    <t>10,133</t>
  </si>
  <si>
    <t>42,845</t>
  </si>
  <si>
    <t>12,429</t>
  </si>
  <si>
    <t>29.0%</t>
  </si>
  <si>
    <t>3,236</t>
  </si>
  <si>
    <t>796</t>
  </si>
  <si>
    <t>113,254</t>
  </si>
  <si>
    <t>36,569</t>
  </si>
  <si>
    <t>35,000</t>
  </si>
  <si>
    <t>8,822</t>
  </si>
  <si>
    <t>25.2%</t>
  </si>
  <si>
    <t>2,316</t>
  </si>
  <si>
    <t>33.2%</t>
  </si>
  <si>
    <t>602</t>
  </si>
  <si>
    <t>0.3%</t>
  </si>
  <si>
    <t>4,796</t>
  </si>
  <si>
    <t>603</t>
  </si>
  <si>
    <t>892</t>
  </si>
  <si>
    <t>348</t>
  </si>
  <si>
    <t>39.0%</t>
  </si>
  <si>
    <t>20,129</t>
  </si>
  <si>
    <t>6,479</t>
  </si>
  <si>
    <t>16,938</t>
  </si>
  <si>
    <t>4,758</t>
  </si>
  <si>
    <t>28.1%</t>
  </si>
  <si>
    <t>67,274</t>
  </si>
  <si>
    <t>14,702</t>
  </si>
  <si>
    <t>181,124</t>
  </si>
  <si>
    <t>43,945</t>
  </si>
  <si>
    <t>24.3%</t>
  </si>
  <si>
    <t>76,786</t>
  </si>
  <si>
    <t>18,791</t>
  </si>
  <si>
    <t>24.5%</t>
  </si>
  <si>
    <t>6,725</t>
  </si>
  <si>
    <t>1,706</t>
  </si>
  <si>
    <t>25.4%</t>
  </si>
  <si>
    <t>4,897</t>
  </si>
  <si>
    <t>2,280</t>
  </si>
  <si>
    <t>46.6%</t>
  </si>
  <si>
    <t>19,880</t>
  </si>
  <si>
    <t>4,444</t>
  </si>
  <si>
    <t>22.4%</t>
  </si>
  <si>
    <t>8,177</t>
  </si>
  <si>
    <t>2,943</t>
  </si>
  <si>
    <t>36.0%</t>
  </si>
  <si>
    <t>16,697</t>
  </si>
  <si>
    <t>2,742</t>
  </si>
  <si>
    <t>6,248</t>
  </si>
  <si>
    <t>2,571</t>
  </si>
  <si>
    <t>41.1%</t>
  </si>
  <si>
    <t>1,703</t>
  </si>
  <si>
    <t>487</t>
  </si>
  <si>
    <t>3,833</t>
  </si>
  <si>
    <t>889</t>
  </si>
  <si>
    <t>6.6%</t>
  </si>
  <si>
    <t>9,542</t>
  </si>
  <si>
    <t>1,311</t>
  </si>
  <si>
    <t>399,559</t>
  </si>
  <si>
    <t>55,275</t>
  </si>
  <si>
    <t>19,920</t>
  </si>
  <si>
    <t>2,711</t>
  </si>
  <si>
    <t>2,012</t>
  </si>
  <si>
    <t>8.2%</t>
  </si>
  <si>
    <t>32,249</t>
  </si>
  <si>
    <t>9,325</t>
  </si>
  <si>
    <t>3,530</t>
  </si>
  <si>
    <t>538</t>
  </si>
  <si>
    <t>40,643</t>
  </si>
  <si>
    <t>6,013</t>
  </si>
  <si>
    <t>27,360</t>
  </si>
  <si>
    <t>4,151</t>
  </si>
  <si>
    <t>50,636</t>
  </si>
  <si>
    <t>6,384</t>
  </si>
  <si>
    <t>25,938</t>
  </si>
  <si>
    <t>2,368</t>
  </si>
  <si>
    <t>859</t>
  </si>
  <si>
    <t>50,996</t>
  </si>
  <si>
    <t>6,514</t>
  </si>
  <si>
    <t>12.8%</t>
  </si>
  <si>
    <t>132,288</t>
  </si>
  <si>
    <t>12,804</t>
  </si>
  <si>
    <t>34,975</t>
  </si>
  <si>
    <t>2,720</t>
  </si>
  <si>
    <t>33,580</t>
  </si>
  <si>
    <t>7,021</t>
  </si>
  <si>
    <t>111,746</t>
  </si>
  <si>
    <t>12,393</t>
  </si>
  <si>
    <t>350,936</t>
  </si>
  <si>
    <t>35,548</t>
  </si>
  <si>
    <t>10.1%</t>
  </si>
  <si>
    <t>17,028</t>
  </si>
  <si>
    <t>2,053</t>
  </si>
  <si>
    <t>12.1%</t>
  </si>
  <si>
    <t>9,883</t>
  </si>
  <si>
    <t>14.0%</t>
  </si>
  <si>
    <t>62,945</t>
  </si>
  <si>
    <t>5,416</t>
  </si>
  <si>
    <t>14,042</t>
  </si>
  <si>
    <t>1,336</t>
  </si>
  <si>
    <t>9.5%</t>
  </si>
  <si>
    <t>88,881</t>
  </si>
  <si>
    <t>161,012</t>
  </si>
  <si>
    <t>22,622</t>
  </si>
  <si>
    <t>531,259</t>
  </si>
  <si>
    <t>44,647</t>
  </si>
  <si>
    <t>8.4%</t>
  </si>
  <si>
    <t>1,258,947</t>
  </si>
  <si>
    <t>97,556</t>
  </si>
  <si>
    <t>7.7%</t>
  </si>
  <si>
    <t>551,425</t>
  </si>
  <si>
    <t>54,373</t>
  </si>
  <si>
    <t>9.9%</t>
  </si>
  <si>
    <t>63,427</t>
  </si>
  <si>
    <t>9,632</t>
  </si>
  <si>
    <t>48,864</t>
  </si>
  <si>
    <t>6,748</t>
  </si>
  <si>
    <t>198,124</t>
  </si>
  <si>
    <t>20,039</t>
  </si>
  <si>
    <t>85,742</t>
  </si>
  <si>
    <t>13,900</t>
  </si>
  <si>
    <t>3,575</t>
  </si>
  <si>
    <t>785</t>
  </si>
  <si>
    <t>193,031</t>
  </si>
  <si>
    <t>18,689</t>
  </si>
  <si>
    <t>55,934</t>
  </si>
  <si>
    <t>8,589</t>
  </si>
  <si>
    <t>17,126</t>
  </si>
  <si>
    <t>2,494</t>
  </si>
  <si>
    <t>59,543</t>
  </si>
  <si>
    <t>7,872</t>
  </si>
  <si>
    <t>26,072</t>
  </si>
  <si>
    <t>227,335</t>
  </si>
  <si>
    <t>34,134</t>
  </si>
  <si>
    <t>10,347</t>
  </si>
  <si>
    <t>1,092</t>
  </si>
  <si>
    <t>117</t>
  </si>
  <si>
    <t>20,376</t>
  </si>
  <si>
    <t>6,702</t>
  </si>
  <si>
    <t>26,739</t>
  </si>
  <si>
    <t>4,157</t>
  </si>
  <si>
    <t>15.5%</t>
  </si>
  <si>
    <t>36,197</t>
  </si>
  <si>
    <t>4,818</t>
  </si>
  <si>
    <t>19,504</t>
  </si>
  <si>
    <t>2,823</t>
  </si>
  <si>
    <t>14.5%</t>
  </si>
  <si>
    <t>2,039</t>
  </si>
  <si>
    <t>45,928</t>
  </si>
  <si>
    <t>8,405</t>
  </si>
  <si>
    <t>18.3%</t>
  </si>
  <si>
    <t>90,083</t>
  </si>
  <si>
    <t>11,101</t>
  </si>
  <si>
    <t>42,248</t>
  </si>
  <si>
    <t>7,880</t>
  </si>
  <si>
    <t>19,925</t>
  </si>
  <si>
    <t>120,780</t>
  </si>
  <si>
    <t>25,212</t>
  </si>
  <si>
    <t>214,325</t>
  </si>
  <si>
    <t>22,427</t>
  </si>
  <si>
    <t>1,373</t>
  </si>
  <si>
    <t>5,623</t>
  </si>
  <si>
    <t>668</t>
  </si>
  <si>
    <t>37,809</t>
  </si>
  <si>
    <t>3,220</t>
  </si>
  <si>
    <t>7,555</t>
  </si>
  <si>
    <t>721</t>
  </si>
  <si>
    <t>57,900</t>
  </si>
  <si>
    <t>8,190</t>
  </si>
  <si>
    <t>99,332</t>
  </si>
  <si>
    <t>14,501</t>
  </si>
  <si>
    <t>361,735</t>
  </si>
  <si>
    <t>33,390</t>
  </si>
  <si>
    <t>987,560</t>
  </si>
  <si>
    <t>108,488</t>
  </si>
  <si>
    <t>392,724</t>
  </si>
  <si>
    <t>44,888</t>
  </si>
  <si>
    <t>37,032</t>
  </si>
  <si>
    <t>5,425</t>
  </si>
  <si>
    <t>30,141</t>
  </si>
  <si>
    <t>5,402</t>
  </si>
  <si>
    <t>124,901</t>
  </si>
  <si>
    <t>13,967</t>
  </si>
  <si>
    <t>49,857</t>
  </si>
  <si>
    <t>8,536</t>
  </si>
  <si>
    <t>1,902</t>
  </si>
  <si>
    <t>123,049</t>
  </si>
  <si>
    <t>11,774</t>
  </si>
  <si>
    <t>9.6%</t>
  </si>
  <si>
    <t>34,034</t>
  </si>
  <si>
    <t>5,700</t>
  </si>
  <si>
    <t>10,184</t>
  </si>
  <si>
    <t>1,524</t>
  </si>
  <si>
    <t>34,780</t>
  </si>
  <si>
    <t>4,795</t>
  </si>
  <si>
    <t>14,055</t>
  </si>
  <si>
    <t>1,585</t>
  </si>
  <si>
    <t>11.3%</t>
  </si>
  <si>
    <t>234,821</t>
  </si>
  <si>
    <t>38,029</t>
  </si>
  <si>
    <t>11,265</t>
  </si>
  <si>
    <t>1,109</t>
  </si>
  <si>
    <t>157</t>
  </si>
  <si>
    <t>19,181</t>
  </si>
  <si>
    <t>6,246</t>
  </si>
  <si>
    <t>32.6%</t>
  </si>
  <si>
    <t>27,557</t>
  </si>
  <si>
    <t>4,912</t>
  </si>
  <si>
    <t>36,687</t>
  </si>
  <si>
    <t>5,977</t>
  </si>
  <si>
    <t>16.3%</t>
  </si>
  <si>
    <t>19,419</t>
  </si>
  <si>
    <t>3,274</t>
  </si>
  <si>
    <t>2,309</t>
  </si>
  <si>
    <t>44,523</t>
  </si>
  <si>
    <t>9,143</t>
  </si>
  <si>
    <t>20.5%</t>
  </si>
  <si>
    <t>89,890</t>
  </si>
  <si>
    <t>13,571</t>
  </si>
  <si>
    <t>40,198</t>
  </si>
  <si>
    <t>8,284</t>
  </si>
  <si>
    <t>20.6%</t>
  </si>
  <si>
    <t>19,362</t>
  </si>
  <si>
    <t>4,713</t>
  </si>
  <si>
    <t>121,540</t>
  </si>
  <si>
    <t>29,262</t>
  </si>
  <si>
    <t>219,769</t>
  </si>
  <si>
    <t>28,834</t>
  </si>
  <si>
    <t>10,298</t>
  </si>
  <si>
    <t>1,814</t>
  </si>
  <si>
    <t>5,480</t>
  </si>
  <si>
    <t>846</t>
  </si>
  <si>
    <t>39,159</t>
  </si>
  <si>
    <t>4,319</t>
  </si>
  <si>
    <t>8,094</t>
  </si>
  <si>
    <t>58,782</t>
  </si>
  <si>
    <t>9,162</t>
  </si>
  <si>
    <t>100,126</t>
  </si>
  <si>
    <t>17,900</t>
  </si>
  <si>
    <t>363,460</t>
  </si>
  <si>
    <t>41,459</t>
  </si>
  <si>
    <t>992,226</t>
  </si>
  <si>
    <t>124,970</t>
  </si>
  <si>
    <t>401,884</t>
  </si>
  <si>
    <t>54,855</t>
  </si>
  <si>
    <t>37,227</t>
  </si>
  <si>
    <t>7,047</t>
  </si>
  <si>
    <t>28,956</t>
  </si>
  <si>
    <t>4,678</t>
  </si>
  <si>
    <t>130,866</t>
  </si>
  <si>
    <t>16,353</t>
  </si>
  <si>
    <t>50,785</t>
  </si>
  <si>
    <t>9,975</t>
  </si>
  <si>
    <t>1,999</t>
  </si>
  <si>
    <t>21.5%</t>
  </si>
  <si>
    <t>122,920</t>
  </si>
  <si>
    <t>15,084</t>
  </si>
  <si>
    <t>34,500</t>
  </si>
  <si>
    <t>7,162</t>
  </si>
  <si>
    <t>10,243</t>
  </si>
  <si>
    <t>1,963</t>
  </si>
  <si>
    <t>35,789</t>
  </si>
  <si>
    <t>5,856</t>
  </si>
  <si>
    <t>14,957</t>
  </si>
  <si>
    <t>2,081</t>
  </si>
  <si>
    <t>13.9%</t>
  </si>
  <si>
    <t>Regional Total</t>
  </si>
  <si>
    <t>Regional Percentage</t>
  </si>
  <si>
    <t>20,352</t>
  </si>
  <si>
    <t>4,219</t>
  </si>
  <si>
    <t>20.7%</t>
  </si>
  <si>
    <t>20,224</t>
  </si>
  <si>
    <t>4,583</t>
  </si>
  <si>
    <t>22.7%</t>
  </si>
  <si>
    <t>Regional Percentage in Poverty</t>
  </si>
  <si>
    <t>Regional Number in Poverty</t>
  </si>
  <si>
    <t>Percent Below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</si>
</sst>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0" fillId="7" borderId="1" xfId="0" applyFill="1" applyBorder="1"/>
    <xf numFmtId="0" fontId="1" fillId="7" borderId="1" xfId="0" applyFont="1" applyFill="1" applyBorder="1" applyAlignment="1">
      <alignment horizontal="left" vertical="top" wrapText="1"/>
    </xf>
    <xf numFmtId="0" fontId="0" fillId="8" borderId="1" xfId="0" applyFill="1" applyBorder="1"/>
    <xf numFmtId="0" fontId="1" fillId="8" borderId="1" xfId="0" applyFont="1" applyFill="1" applyBorder="1" applyAlignment="1">
      <alignment horizontal="left" vertical="top" wrapText="1"/>
    </xf>
    <xf numFmtId="0" fontId="0" fillId="9" borderId="1" xfId="0" applyFill="1" applyBorder="1"/>
    <xf numFmtId="0" fontId="1" fillId="9" borderId="1" xfId="0" applyFont="1" applyFill="1" applyBorder="1" applyAlignment="1">
      <alignment horizontal="left" vertical="top" wrapText="1"/>
    </xf>
    <xf numFmtId="0" fontId="0" fillId="10" borderId="1" xfId="0" applyFill="1" applyBorder="1"/>
    <xf numFmtId="0" fontId="1" fillId="10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0" fillId="12" borderId="1" xfId="0" applyFill="1" applyBorder="1"/>
    <xf numFmtId="0" fontId="1" fillId="12" borderId="1" xfId="0" applyFont="1" applyFill="1" applyBorder="1" applyAlignment="1">
      <alignment horizontal="left" vertical="top" wrapText="1"/>
    </xf>
    <xf numFmtId="0" fontId="0" fillId="13" borderId="1" xfId="0" applyFill="1" applyBorder="1"/>
    <xf numFmtId="0" fontId="1" fillId="13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horizontal="left" vertical="top" wrapText="1"/>
    </xf>
    <xf numFmtId="0" fontId="0" fillId="15" borderId="1" xfId="0" applyFill="1" applyBorder="1"/>
    <xf numFmtId="0" fontId="1" fillId="15" borderId="1" xfId="0" applyFont="1" applyFill="1" applyBorder="1" applyAlignment="1">
      <alignment horizontal="left" vertical="top" wrapText="1"/>
    </xf>
    <xf numFmtId="0" fontId="0" fillId="16" borderId="1" xfId="0" applyFill="1" applyBorder="1"/>
    <xf numFmtId="0" fontId="1" fillId="16" borderId="1" xfId="0" applyFont="1" applyFill="1" applyBorder="1" applyAlignment="1">
      <alignment horizontal="left" vertical="top" wrapText="1"/>
    </xf>
    <xf numFmtId="0" fontId="0" fillId="17" borderId="1" xfId="0" applyFill="1" applyBorder="1"/>
    <xf numFmtId="0" fontId="1" fillId="17" borderId="1" xfId="0" applyFont="1" applyFill="1" applyBorder="1" applyAlignment="1">
      <alignment horizontal="left" vertical="top" wrapText="1"/>
    </xf>
    <xf numFmtId="0" fontId="0" fillId="18" borderId="1" xfId="0" applyFill="1" applyBorder="1"/>
    <xf numFmtId="0" fontId="1" fillId="18" borderId="1" xfId="0" applyFont="1" applyFill="1" applyBorder="1" applyAlignment="1">
      <alignment horizontal="left" vertical="top" wrapText="1"/>
    </xf>
    <xf numFmtId="0" fontId="1" fillId="19" borderId="1" xfId="0" applyFont="1" applyFill="1" applyBorder="1" applyAlignment="1">
      <alignment horizontal="left" vertical="top" wrapText="1"/>
    </xf>
    <xf numFmtId="0" fontId="0" fillId="20" borderId="1" xfId="0" applyFill="1" applyBorder="1"/>
    <xf numFmtId="0" fontId="1" fillId="20" borderId="1" xfId="0" applyFont="1" applyFill="1" applyBorder="1" applyAlignment="1">
      <alignment horizontal="left" vertical="top" wrapText="1"/>
    </xf>
    <xf numFmtId="3" fontId="1" fillId="14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left" vertical="top" wrapText="1"/>
    </xf>
    <xf numFmtId="3" fontId="1" fillId="8" borderId="1" xfId="0" applyNumberFormat="1" applyFont="1" applyFill="1" applyBorder="1" applyAlignment="1">
      <alignment horizontal="left" vertical="top" wrapText="1"/>
    </xf>
    <xf numFmtId="10" fontId="1" fillId="3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3" fontId="1" fillId="11" borderId="1" xfId="0" applyNumberFormat="1" applyFont="1" applyFill="1" applyBorder="1" applyAlignment="1">
      <alignment horizontal="left" vertical="top" wrapText="1"/>
    </xf>
    <xf numFmtId="10" fontId="1" fillId="11" borderId="1" xfId="0" applyNumberFormat="1" applyFont="1" applyFill="1" applyBorder="1" applyAlignment="1">
      <alignment horizontal="left" vertical="top" wrapText="1"/>
    </xf>
    <xf numFmtId="10" fontId="1" fillId="19" borderId="1" xfId="0" applyNumberFormat="1" applyFont="1" applyFill="1" applyBorder="1" applyAlignment="1">
      <alignment horizontal="left" vertical="top" wrapText="1"/>
    </xf>
    <xf numFmtId="10" fontId="1" fillId="6" borderId="1" xfId="0" applyNumberFormat="1" applyFont="1" applyFill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left" vertical="top" wrapText="1"/>
    </xf>
    <xf numFmtId="10" fontId="1" fillId="5" borderId="1" xfId="0" applyNumberFormat="1" applyFont="1" applyFill="1" applyBorder="1" applyAlignment="1">
      <alignment horizontal="left" vertical="top" wrapText="1"/>
    </xf>
    <xf numFmtId="3" fontId="1" fillId="4" borderId="1" xfId="0" applyNumberFormat="1" applyFont="1" applyFill="1" applyBorder="1" applyAlignment="1">
      <alignment horizontal="left" vertical="top" wrapText="1"/>
    </xf>
    <xf numFmtId="10" fontId="1" fillId="4" borderId="1" xfId="0" applyNumberFormat="1" applyFont="1" applyFill="1" applyBorder="1" applyAlignment="1">
      <alignment horizontal="left" vertical="top" wrapText="1"/>
    </xf>
    <xf numFmtId="3" fontId="1" fillId="18" borderId="1" xfId="0" applyNumberFormat="1" applyFont="1" applyFill="1" applyBorder="1" applyAlignment="1">
      <alignment horizontal="left" vertical="top" wrapText="1"/>
    </xf>
    <xf numFmtId="10" fontId="1" fillId="18" borderId="1" xfId="0" applyNumberFormat="1" applyFont="1" applyFill="1" applyBorder="1" applyAlignment="1">
      <alignment horizontal="left" vertical="top" wrapText="1"/>
    </xf>
    <xf numFmtId="3" fontId="1" fillId="10" borderId="1" xfId="0" applyNumberFormat="1" applyFont="1" applyFill="1" applyBorder="1" applyAlignment="1">
      <alignment horizontal="left" vertical="top" wrapText="1"/>
    </xf>
    <xf numFmtId="10" fontId="1" fillId="10" borderId="1" xfId="0" applyNumberFormat="1" applyFont="1" applyFill="1" applyBorder="1" applyAlignment="1">
      <alignment horizontal="left" vertical="top" wrapText="1"/>
    </xf>
    <xf numFmtId="3" fontId="1" fillId="7" borderId="1" xfId="0" applyNumberFormat="1" applyFont="1" applyFill="1" applyBorder="1" applyAlignment="1">
      <alignment horizontal="left" vertical="top" wrapText="1"/>
    </xf>
    <xf numFmtId="10" fontId="1" fillId="7" borderId="1" xfId="0" applyNumberFormat="1" applyFont="1" applyFill="1" applyBorder="1" applyAlignment="1">
      <alignment horizontal="left" vertical="top" wrapText="1"/>
    </xf>
    <xf numFmtId="10" fontId="1" fillId="16" borderId="1" xfId="0" applyNumberFormat="1" applyFont="1" applyFill="1" applyBorder="1" applyAlignment="1">
      <alignment horizontal="left" vertical="top" wrapText="1"/>
    </xf>
    <xf numFmtId="10" fontId="1" fillId="8" borderId="1" xfId="0" applyNumberFormat="1" applyFont="1" applyFill="1" applyBorder="1" applyAlignment="1">
      <alignment horizontal="left" vertical="top" wrapText="1"/>
    </xf>
    <xf numFmtId="3" fontId="1" fillId="20" borderId="1" xfId="0" applyNumberFormat="1" applyFont="1" applyFill="1" applyBorder="1" applyAlignment="1">
      <alignment horizontal="left" vertical="top" wrapText="1"/>
    </xf>
    <xf numFmtId="10" fontId="1" fillId="20" borderId="1" xfId="0" applyNumberFormat="1" applyFont="1" applyFill="1" applyBorder="1" applyAlignment="1">
      <alignment horizontal="left" vertical="top" wrapText="1"/>
    </xf>
    <xf numFmtId="3" fontId="1" fillId="12" borderId="1" xfId="0" applyNumberFormat="1" applyFont="1" applyFill="1" applyBorder="1" applyAlignment="1">
      <alignment horizontal="left" vertical="top" wrapText="1"/>
    </xf>
    <xf numFmtId="10" fontId="1" fillId="12" borderId="1" xfId="0" applyNumberFormat="1" applyFont="1" applyFill="1" applyBorder="1" applyAlignment="1">
      <alignment horizontal="left" vertical="top" wrapText="1"/>
    </xf>
    <xf numFmtId="3" fontId="1" fillId="13" borderId="1" xfId="0" applyNumberFormat="1" applyFont="1" applyFill="1" applyBorder="1" applyAlignment="1">
      <alignment horizontal="left" vertical="top" wrapText="1"/>
    </xf>
    <xf numFmtId="10" fontId="1" fillId="13" borderId="1" xfId="0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left" vertical="top" wrapText="1"/>
    </xf>
    <xf numFmtId="165" fontId="1" fillId="17" borderId="1" xfId="0" applyNumberFormat="1" applyFont="1" applyFill="1" applyBorder="1" applyAlignment="1">
      <alignment horizontal="left" vertical="top" wrapText="1"/>
    </xf>
    <xf numFmtId="10" fontId="1" fillId="17" borderId="1" xfId="0" applyNumberFormat="1" applyFont="1" applyFill="1" applyBorder="1" applyAlignment="1">
      <alignment horizontal="left" vertical="top" wrapText="1"/>
    </xf>
    <xf numFmtId="3" fontId="1" fillId="15" borderId="1" xfId="0" applyNumberFormat="1" applyFont="1" applyFill="1" applyBorder="1" applyAlignment="1">
      <alignment horizontal="left" vertical="top" wrapText="1"/>
    </xf>
    <xf numFmtId="10" fontId="1" fillId="15" borderId="1" xfId="0" applyNumberFormat="1" applyFont="1" applyFill="1" applyBorder="1" applyAlignment="1">
      <alignment horizontal="left" vertical="top" wrapText="1"/>
    </xf>
    <xf numFmtId="0" fontId="0" fillId="0" borderId="3" xfId="0" applyBorder="1"/>
    <xf numFmtId="3" fontId="1" fillId="9" borderId="1" xfId="0" applyNumberFormat="1" applyFont="1" applyFill="1" applyBorder="1" applyAlignment="1">
      <alignment horizontal="left" vertical="top" wrapText="1"/>
    </xf>
    <xf numFmtId="10" fontId="1" fillId="9" borderId="1" xfId="0" applyNumberFormat="1" applyFont="1" applyFill="1" applyBorder="1" applyAlignment="1">
      <alignment horizontal="left" vertical="top" wrapText="1"/>
    </xf>
    <xf numFmtId="0" fontId="0" fillId="0" borderId="1" xfId="0" applyFont="1" applyBorder="1"/>
    <xf numFmtId="0" fontId="0" fillId="14" borderId="1" xfId="0" applyFont="1" applyFill="1" applyBorder="1"/>
    <xf numFmtId="0" fontId="0" fillId="8" borderId="1" xfId="0" applyFont="1" applyFill="1" applyBorder="1"/>
    <xf numFmtId="0" fontId="0" fillId="3" borderId="1" xfId="0" applyFont="1" applyFill="1" applyBorder="1"/>
    <xf numFmtId="0" fontId="0" fillId="11" borderId="1" xfId="0" applyFont="1" applyFill="1" applyBorder="1"/>
    <xf numFmtId="0" fontId="0" fillId="19" borderId="1" xfId="0" applyFont="1" applyFill="1" applyBorder="1"/>
    <xf numFmtId="0" fontId="0" fillId="6" borderId="1" xfId="0" applyFont="1" applyFill="1" applyBorder="1"/>
    <xf numFmtId="0" fontId="0" fillId="5" borderId="1" xfId="0" applyFont="1" applyFill="1" applyBorder="1"/>
    <xf numFmtId="0" fontId="0" fillId="0" borderId="0" xfId="0" applyBorder="1"/>
    <xf numFmtId="10" fontId="1" fillId="14" borderId="1" xfId="0" applyNumberFormat="1" applyFont="1" applyFill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165" fontId="0" fillId="0" borderId="0" xfId="0" applyNumberFormat="1" applyFill="1" applyBorder="1"/>
    <xf numFmtId="1" fontId="0" fillId="0" borderId="0" xfId="0" applyNumberFormat="1" applyFill="1" applyBorder="1"/>
    <xf numFmtId="0" fontId="0" fillId="0" borderId="7" xfId="0" applyBorder="1"/>
    <xf numFmtId="1" fontId="1" fillId="14" borderId="1" xfId="0" applyNumberFormat="1" applyFont="1" applyFill="1" applyBorder="1" applyAlignment="1">
      <alignment horizontal="left" vertical="top" wrapText="1"/>
    </xf>
    <xf numFmtId="1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166" fontId="0" fillId="0" borderId="0" xfId="0" applyNumberFormat="1"/>
    <xf numFmtId="0" fontId="0" fillId="22" borderId="0" xfId="0" applyFill="1" applyBorder="1"/>
    <xf numFmtId="165" fontId="0" fillId="0" borderId="0" xfId="0" applyNumberFormat="1" applyBorder="1"/>
    <xf numFmtId="166" fontId="0" fillId="0" borderId="7" xfId="0" applyNumberFormat="1" applyBorder="1"/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9" borderId="0" xfId="0" applyFill="1" applyBorder="1"/>
    <xf numFmtId="0" fontId="1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0" fillId="0" borderId="3" xfId="0" applyBorder="1"/>
    <xf numFmtId="0" fontId="0" fillId="0" borderId="6" xfId="0" applyBorder="1"/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0" xfId="0" applyFill="1"/>
    <xf numFmtId="166" fontId="0" fillId="0" borderId="1" xfId="0" applyNumberFormat="1" applyFill="1" applyBorder="1"/>
    <xf numFmtId="0" fontId="0" fillId="0" borderId="3" xfId="0" applyFill="1" applyBorder="1"/>
    <xf numFmtId="166" fontId="0" fillId="0" borderId="1" xfId="0" applyNumberFormat="1" applyFill="1" applyBorder="1" applyAlignment="1">
      <alignment horizontal="right"/>
    </xf>
    <xf numFmtId="0" fontId="2" fillId="18" borderId="2" xfId="0" applyFont="1" applyFill="1" applyBorder="1" applyAlignment="1">
      <alignment vertical="top" wrapText="1"/>
    </xf>
    <xf numFmtId="0" fontId="4" fillId="18" borderId="2" xfId="0" applyFont="1" applyFill="1" applyBorder="1"/>
    <xf numFmtId="166" fontId="4" fillId="18" borderId="2" xfId="0" applyNumberFormat="1" applyFont="1" applyFill="1" applyBorder="1"/>
    <xf numFmtId="0" fontId="4" fillId="18" borderId="6" xfId="0" applyFont="1" applyFill="1" applyBorder="1"/>
    <xf numFmtId="0" fontId="1" fillId="2" borderId="1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" fontId="2" fillId="6" borderId="1" xfId="0" applyNumberFormat="1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1" fontId="2" fillId="6" borderId="1" xfId="0" applyNumberFormat="1" applyFont="1" applyFill="1" applyBorder="1" applyAlignment="1">
      <alignment vertical="center" wrapText="1"/>
    </xf>
    <xf numFmtId="164" fontId="2" fillId="11" borderId="19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top" wrapText="1"/>
    </xf>
    <xf numFmtId="1" fontId="2" fillId="6" borderId="18" xfId="0" applyNumberFormat="1" applyFont="1" applyFill="1" applyBorder="1" applyAlignment="1">
      <alignment vertical="center" wrapText="1"/>
    </xf>
    <xf numFmtId="164" fontId="7" fillId="11" borderId="18" xfId="0" applyNumberFormat="1" applyFont="1" applyFill="1" applyBorder="1" applyAlignment="1">
      <alignment vertical="center"/>
    </xf>
    <xf numFmtId="0" fontId="1" fillId="23" borderId="17" xfId="0" applyFont="1" applyFill="1" applyBorder="1" applyAlignment="1">
      <alignment horizontal="left" vertical="top" wrapText="1"/>
    </xf>
    <xf numFmtId="167" fontId="1" fillId="2" borderId="1" xfId="1" applyNumberFormat="1" applyFont="1" applyFill="1" applyBorder="1" applyAlignment="1">
      <alignment horizontal="left" vertical="top" wrapText="1"/>
    </xf>
    <xf numFmtId="167" fontId="1" fillId="2" borderId="1" xfId="1" applyNumberFormat="1" applyFont="1" applyFill="1" applyBorder="1" applyAlignment="1">
      <alignment vertical="top" wrapText="1"/>
    </xf>
    <xf numFmtId="10" fontId="0" fillId="0" borderId="1" xfId="2" applyNumberFormat="1" applyFont="1" applyBorder="1" applyAlignment="1"/>
    <xf numFmtId="167" fontId="0" fillId="0" borderId="1" xfId="1" applyNumberFormat="1" applyFont="1" applyBorder="1" applyAlignment="1"/>
    <xf numFmtId="164" fontId="0" fillId="0" borderId="1" xfId="2" applyNumberFormat="1" applyFont="1" applyBorder="1" applyAlignment="1"/>
    <xf numFmtId="3" fontId="1" fillId="2" borderId="17" xfId="0" applyNumberFormat="1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5" borderId="1" xfId="0" applyFill="1" applyBorder="1"/>
    <xf numFmtId="0" fontId="4" fillId="25" borderId="1" xfId="0" applyFont="1" applyFill="1" applyBorder="1" applyAlignment="1">
      <alignment wrapText="1"/>
    </xf>
    <xf numFmtId="167" fontId="0" fillId="0" borderId="3" xfId="1" applyNumberFormat="1" applyFont="1" applyBorder="1" applyAlignment="1"/>
    <xf numFmtId="0" fontId="0" fillId="0" borderId="21" xfId="0" applyBorder="1"/>
    <xf numFmtId="167" fontId="0" fillId="0" borderId="21" xfId="1" applyNumberFormat="1" applyFont="1" applyBorder="1" applyAlignment="1"/>
    <xf numFmtId="0" fontId="1" fillId="2" borderId="18" xfId="0" applyFont="1" applyFill="1" applyBorder="1" applyAlignment="1">
      <alignment horizontal="left" vertical="top" wrapText="1"/>
    </xf>
    <xf numFmtId="0" fontId="0" fillId="0" borderId="22" xfId="0" applyBorder="1"/>
    <xf numFmtId="164" fontId="0" fillId="25" borderId="1" xfId="0" applyNumberFormat="1" applyFill="1" applyBorder="1"/>
    <xf numFmtId="167" fontId="0" fillId="25" borderId="1" xfId="1" applyNumberFormat="1" applyFont="1" applyFill="1" applyBorder="1"/>
    <xf numFmtId="166" fontId="0" fillId="25" borderId="1" xfId="0" applyNumberFormat="1" applyFill="1" applyBorder="1"/>
    <xf numFmtId="168" fontId="0" fillId="25" borderId="1" xfId="0" applyNumberFormat="1" applyFill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9" borderId="14" xfId="0" applyNumberFormat="1" applyFill="1" applyBorder="1" applyAlignment="1">
      <alignment horizontal="center"/>
    </xf>
    <xf numFmtId="166" fontId="0" fillId="9" borderId="15" xfId="0" applyNumberFormat="1" applyFill="1" applyBorder="1" applyAlignment="1">
      <alignment horizontal="center"/>
    </xf>
    <xf numFmtId="166" fontId="0" fillId="9" borderId="16" xfId="0" applyNumberFormat="1" applyFill="1" applyBorder="1" applyAlignment="1">
      <alignment horizontal="center"/>
    </xf>
    <xf numFmtId="1" fontId="0" fillId="21" borderId="0" xfId="0" applyNumberFormat="1" applyFill="1" applyBorder="1" applyAlignment="1">
      <alignment horizontal="center" vertical="center"/>
    </xf>
    <xf numFmtId="165" fontId="0" fillId="9" borderId="14" xfId="0" applyNumberFormat="1" applyFill="1" applyBorder="1" applyAlignment="1">
      <alignment horizontal="center"/>
    </xf>
    <xf numFmtId="165" fontId="0" fillId="9" borderId="15" xfId="0" applyNumberFormat="1" applyFill="1" applyBorder="1" applyAlignment="1">
      <alignment horizontal="center"/>
    </xf>
    <xf numFmtId="165" fontId="0" fillId="9" borderId="16" xfId="0" applyNumberFormat="1" applyFill="1" applyBorder="1" applyAlignment="1">
      <alignment horizontal="center"/>
    </xf>
    <xf numFmtId="166" fontId="0" fillId="21" borderId="11" xfId="0" applyNumberFormat="1" applyFill="1" applyBorder="1" applyAlignment="1">
      <alignment horizontal="center"/>
    </xf>
    <xf numFmtId="166" fontId="0" fillId="21" borderId="12" xfId="0" applyNumberFormat="1" applyFill="1" applyBorder="1" applyAlignment="1">
      <alignment horizontal="center"/>
    </xf>
    <xf numFmtId="166" fontId="0" fillId="21" borderId="13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165" fontId="0" fillId="21" borderId="9" xfId="0" applyNumberFormat="1" applyFill="1" applyBorder="1" applyAlignment="1">
      <alignment horizontal="center"/>
    </xf>
    <xf numFmtId="165" fontId="0" fillId="21" borderId="10" xfId="0" applyNumberFormat="1" applyFill="1" applyBorder="1" applyAlignment="1">
      <alignment horizontal="center"/>
    </xf>
    <xf numFmtId="166" fontId="0" fillId="21" borderId="8" xfId="0" applyNumberFormat="1" applyFill="1" applyBorder="1" applyAlignment="1">
      <alignment horizontal="center"/>
    </xf>
    <xf numFmtId="166" fontId="0" fillId="21" borderId="9" xfId="0" applyNumberFormat="1" applyFill="1" applyBorder="1" applyAlignment="1">
      <alignment horizontal="center"/>
    </xf>
    <xf numFmtId="166" fontId="0" fillId="21" borderId="10" xfId="0" applyNumberFormat="1" applyFill="1" applyBorder="1" applyAlignment="1">
      <alignment horizontal="center"/>
    </xf>
    <xf numFmtId="166" fontId="0" fillId="22" borderId="14" xfId="0" applyNumberFormat="1" applyFill="1" applyBorder="1" applyAlignment="1">
      <alignment horizontal="center"/>
    </xf>
    <xf numFmtId="166" fontId="0" fillId="22" borderId="15" xfId="0" applyNumberFormat="1" applyFill="1" applyBorder="1" applyAlignment="1">
      <alignment horizontal="center"/>
    </xf>
    <xf numFmtId="166" fontId="0" fillId="22" borderId="16" xfId="0" applyNumberForma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1" fontId="0" fillId="22" borderId="16" xfId="0" applyNumberForma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0" fillId="26" borderId="0" xfId="0" applyNumberFormat="1" applyFill="1" applyBorder="1"/>
    <xf numFmtId="164" fontId="0" fillId="0" borderId="0" xfId="0" applyNumberFormat="1" applyBorder="1"/>
    <xf numFmtId="164" fontId="0" fillId="0" borderId="0" xfId="0" applyNumberFormat="1"/>
    <xf numFmtId="164" fontId="0" fillId="26" borderId="14" xfId="0" applyNumberFormat="1" applyFill="1" applyBorder="1" applyAlignment="1">
      <alignment horizontal="center"/>
    </xf>
    <xf numFmtId="164" fontId="0" fillId="26" borderId="15" xfId="0" applyNumberFormat="1" applyFill="1" applyBorder="1" applyAlignment="1">
      <alignment horizontal="center"/>
    </xf>
    <xf numFmtId="164" fontId="0" fillId="26" borderId="16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1" fontId="0" fillId="0" borderId="0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5" fillId="24" borderId="8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166" fontId="5" fillId="24" borderId="8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00"/>
      <color rgb="FFFF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78"/>
  <sheetViews>
    <sheetView tabSelected="1" zoomScale="75" zoomScaleNormal="75" workbookViewId="0">
      <pane xSplit="1" ySplit="2" topLeftCell="FU3" activePane="bottomRight" state="frozen"/>
      <selection pane="topRight" activeCell="B1" sqref="B1"/>
      <selection pane="bottomLeft" activeCell="A3" sqref="A3"/>
      <selection pane="bottomRight" activeCell="GO11" sqref="GO11"/>
    </sheetView>
  </sheetViews>
  <sheetFormatPr defaultRowHeight="15" x14ac:dyDescent="0.25"/>
  <cols>
    <col min="1" max="1" width="28" customWidth="1"/>
    <col min="2" max="2" width="10.28515625" customWidth="1"/>
    <col min="3" max="10" width="9.140625" customWidth="1"/>
    <col min="12" max="13" width="11.5703125" customWidth="1"/>
    <col min="15" max="17" width="9.140625" customWidth="1"/>
    <col min="18" max="18" width="11.5703125" customWidth="1"/>
    <col min="19" max="20" width="9.140625" customWidth="1"/>
    <col min="22" max="22" width="12.28515625" bestFit="1" customWidth="1"/>
    <col min="23" max="23" width="11.28515625" customWidth="1"/>
    <col min="25" max="33" width="9.140625" customWidth="1"/>
    <col min="36" max="36" width="11.85546875" customWidth="1"/>
    <col min="38" max="43" width="9.140625" customWidth="1"/>
    <col min="45" max="45" width="10.42578125" customWidth="1"/>
    <col min="46" max="46" width="11.28515625" customWidth="1"/>
    <col min="48" max="50" width="9.140625" customWidth="1"/>
    <col min="52" max="52" width="10.42578125" customWidth="1"/>
    <col min="53" max="53" width="11.140625" customWidth="1"/>
    <col min="55" max="60" width="9.140625" customWidth="1"/>
    <col min="62" max="62" width="11.5703125" bestFit="1" customWidth="1"/>
    <col min="63" max="63" width="10.7109375" customWidth="1"/>
    <col min="65" max="70" width="9.140625" customWidth="1"/>
    <col min="72" max="72" width="11.5703125" bestFit="1" customWidth="1"/>
    <col min="73" max="73" width="11.5703125" customWidth="1"/>
    <col min="75" max="80" width="9.140625" customWidth="1"/>
    <col min="82" max="82" width="11.5703125" customWidth="1"/>
    <col min="83" max="83" width="10.85546875" customWidth="1"/>
    <col min="85" max="90" width="9.140625" customWidth="1"/>
    <col min="92" max="93" width="11.5703125" customWidth="1"/>
    <col min="95" max="103" width="9.140625" customWidth="1"/>
    <col min="105" max="105" width="11.140625" customWidth="1"/>
    <col min="106" max="106" width="11.5703125" customWidth="1"/>
    <col min="108" max="118" width="9.140625" customWidth="1"/>
    <col min="119" max="119" width="11.5703125" customWidth="1"/>
    <col min="121" max="121" width="11.28515625" customWidth="1"/>
    <col min="122" max="122" width="11.85546875" customWidth="1"/>
    <col min="124" max="124" width="9.140625" customWidth="1"/>
    <col min="125" max="125" width="11.42578125" customWidth="1"/>
    <col min="126" max="126" width="10.42578125" customWidth="1"/>
    <col min="128" max="128" width="11.5703125" bestFit="1" customWidth="1"/>
    <col min="129" max="129" width="11.42578125" customWidth="1"/>
    <col min="131" max="133" width="9.140625" customWidth="1"/>
    <col min="135" max="135" width="11.140625" customWidth="1"/>
    <col min="136" max="136" width="10.85546875" customWidth="1"/>
    <col min="137" max="137" width="8.85546875" customWidth="1"/>
    <col min="138" max="138" width="10.140625" customWidth="1"/>
    <col min="139" max="140" width="9.140625" customWidth="1"/>
    <col min="142" max="143" width="11.28515625" customWidth="1"/>
    <col min="145" max="153" width="9.140625" customWidth="1"/>
    <col min="155" max="156" width="11.7109375" customWidth="1"/>
    <col min="158" max="159" width="9.140625" customWidth="1"/>
    <col min="160" max="160" width="11.5703125" customWidth="1"/>
    <col min="161" max="163" width="9.140625" customWidth="1"/>
    <col min="165" max="165" width="11.28515625" bestFit="1" customWidth="1"/>
    <col min="166" max="166" width="12.140625" customWidth="1"/>
    <col min="168" max="170" width="9.140625" customWidth="1"/>
    <col min="172" max="172" width="11.42578125" customWidth="1"/>
    <col min="173" max="173" width="11.140625" customWidth="1"/>
    <col min="175" max="180" width="9.140625" customWidth="1"/>
    <col min="182" max="182" width="11" customWidth="1"/>
    <col min="183" max="183" width="11.42578125" customWidth="1"/>
    <col min="185" max="190" width="9.140625" customWidth="1"/>
    <col min="192" max="192" width="10.28515625" customWidth="1"/>
    <col min="193" max="193" width="11.140625" customWidth="1"/>
  </cols>
  <sheetData>
    <row r="1" spans="1:194" ht="89.25" x14ac:dyDescent="0.25">
      <c r="A1" s="2"/>
      <c r="B1" s="25" t="s">
        <v>340</v>
      </c>
      <c r="C1" s="25" t="s">
        <v>341</v>
      </c>
      <c r="D1" s="25" t="s">
        <v>342</v>
      </c>
      <c r="E1" s="26" t="s">
        <v>388</v>
      </c>
      <c r="F1" s="26" t="s">
        <v>389</v>
      </c>
      <c r="G1" s="26" t="s">
        <v>390</v>
      </c>
      <c r="H1" s="26" t="s">
        <v>409</v>
      </c>
      <c r="I1" s="26" t="s">
        <v>410</v>
      </c>
      <c r="J1" s="26" t="s">
        <v>411</v>
      </c>
      <c r="K1" s="26" t="s">
        <v>431</v>
      </c>
      <c r="L1" s="26" t="s">
        <v>434</v>
      </c>
      <c r="M1" s="26" t="s">
        <v>435</v>
      </c>
      <c r="N1" s="26" t="s">
        <v>498</v>
      </c>
      <c r="O1" s="14" t="s">
        <v>376</v>
      </c>
      <c r="P1" s="14" t="s">
        <v>377</v>
      </c>
      <c r="Q1" s="14" t="s">
        <v>378</v>
      </c>
      <c r="R1" s="14" t="s">
        <v>406</v>
      </c>
      <c r="S1" s="14" t="s">
        <v>407</v>
      </c>
      <c r="T1" s="14" t="s">
        <v>408</v>
      </c>
      <c r="U1" s="14" t="s">
        <v>437</v>
      </c>
      <c r="V1" s="14" t="s">
        <v>438</v>
      </c>
      <c r="W1" s="14" t="s">
        <v>439</v>
      </c>
      <c r="X1" s="14" t="s">
        <v>499</v>
      </c>
      <c r="Y1" s="3" t="s">
        <v>316</v>
      </c>
      <c r="Z1" s="3" t="s">
        <v>317</v>
      </c>
      <c r="AA1" s="3" t="s">
        <v>318</v>
      </c>
      <c r="AB1" s="3" t="s">
        <v>346</v>
      </c>
      <c r="AC1" s="3" t="s">
        <v>347</v>
      </c>
      <c r="AD1" s="3" t="s">
        <v>348</v>
      </c>
      <c r="AE1" s="3" t="s">
        <v>424</v>
      </c>
      <c r="AF1" s="3" t="s">
        <v>425</v>
      </c>
      <c r="AG1" s="3" t="s">
        <v>426</v>
      </c>
      <c r="AH1" s="3" t="s">
        <v>440</v>
      </c>
      <c r="AI1" s="3" t="s">
        <v>441</v>
      </c>
      <c r="AJ1" s="3" t="s">
        <v>442</v>
      </c>
      <c r="AK1" s="3" t="s">
        <v>500</v>
      </c>
      <c r="AL1" s="19" t="s">
        <v>331</v>
      </c>
      <c r="AM1" s="19" t="s">
        <v>332</v>
      </c>
      <c r="AN1" s="19" t="s">
        <v>333</v>
      </c>
      <c r="AO1" s="19" t="s">
        <v>418</v>
      </c>
      <c r="AP1" s="19" t="s">
        <v>419</v>
      </c>
      <c r="AQ1" s="19" t="s">
        <v>420</v>
      </c>
      <c r="AR1" s="19" t="s">
        <v>443</v>
      </c>
      <c r="AS1" s="19" t="s">
        <v>444</v>
      </c>
      <c r="AT1" s="19" t="s">
        <v>445</v>
      </c>
      <c r="AU1" s="19" t="s">
        <v>501</v>
      </c>
      <c r="AV1" s="35" t="s">
        <v>382</v>
      </c>
      <c r="AW1" s="35" t="s">
        <v>383</v>
      </c>
      <c r="AX1" s="35" t="s">
        <v>384</v>
      </c>
      <c r="AY1" s="35" t="s">
        <v>446</v>
      </c>
      <c r="AZ1" s="35" t="s">
        <v>447</v>
      </c>
      <c r="BA1" s="35" t="s">
        <v>448</v>
      </c>
      <c r="BB1" s="35" t="s">
        <v>502</v>
      </c>
      <c r="BC1" s="8" t="s">
        <v>322</v>
      </c>
      <c r="BD1" s="8" t="s">
        <v>323</v>
      </c>
      <c r="BE1" s="8" t="s">
        <v>324</v>
      </c>
      <c r="BF1" s="10" t="s">
        <v>337</v>
      </c>
      <c r="BG1" s="10" t="s">
        <v>338</v>
      </c>
      <c r="BH1" s="10" t="s">
        <v>339</v>
      </c>
      <c r="BI1" s="10" t="s">
        <v>449</v>
      </c>
      <c r="BJ1" s="10" t="s">
        <v>450</v>
      </c>
      <c r="BK1" s="10" t="s">
        <v>451</v>
      </c>
      <c r="BL1" s="10" t="s">
        <v>503</v>
      </c>
      <c r="BM1" s="7" t="s">
        <v>315</v>
      </c>
      <c r="BN1" s="7" t="s">
        <v>313</v>
      </c>
      <c r="BO1" s="7" t="s">
        <v>314</v>
      </c>
      <c r="BP1" s="7" t="s">
        <v>349</v>
      </c>
      <c r="BQ1" s="7" t="s">
        <v>350</v>
      </c>
      <c r="BR1" s="7" t="s">
        <v>351</v>
      </c>
      <c r="BS1" s="7" t="s">
        <v>452</v>
      </c>
      <c r="BT1" s="7" t="s">
        <v>453</v>
      </c>
      <c r="BU1" s="7" t="s">
        <v>454</v>
      </c>
      <c r="BV1" s="7" t="s">
        <v>504</v>
      </c>
      <c r="BW1" s="5" t="s">
        <v>319</v>
      </c>
      <c r="BX1" s="5" t="s">
        <v>320</v>
      </c>
      <c r="BY1" s="5" t="s">
        <v>321</v>
      </c>
      <c r="BZ1" s="5" t="s">
        <v>343</v>
      </c>
      <c r="CA1" s="5" t="s">
        <v>344</v>
      </c>
      <c r="CB1" s="5" t="s">
        <v>345</v>
      </c>
      <c r="CC1" s="5" t="s">
        <v>455</v>
      </c>
      <c r="CD1" s="5" t="s">
        <v>456</v>
      </c>
      <c r="CE1" s="5" t="s">
        <v>457</v>
      </c>
      <c r="CF1" s="5" t="s">
        <v>505</v>
      </c>
      <c r="CG1" s="34" t="s">
        <v>367</v>
      </c>
      <c r="CH1" s="34" t="s">
        <v>368</v>
      </c>
      <c r="CI1" s="34" t="s">
        <v>369</v>
      </c>
      <c r="CJ1" s="34" t="s">
        <v>427</v>
      </c>
      <c r="CK1" s="34" t="s">
        <v>428</v>
      </c>
      <c r="CL1" s="34" t="s">
        <v>429</v>
      </c>
      <c r="CM1" s="34" t="s">
        <v>458</v>
      </c>
      <c r="CN1" s="34" t="s">
        <v>459</v>
      </c>
      <c r="CO1" s="34" t="s">
        <v>460</v>
      </c>
      <c r="CP1" s="34" t="s">
        <v>506</v>
      </c>
      <c r="CQ1" s="18" t="s">
        <v>328</v>
      </c>
      <c r="CR1" s="18" t="s">
        <v>329</v>
      </c>
      <c r="CS1" s="18" t="s">
        <v>330</v>
      </c>
      <c r="CT1" s="18" t="s">
        <v>370</v>
      </c>
      <c r="CU1" s="18" t="s">
        <v>371</v>
      </c>
      <c r="CV1" s="18" t="s">
        <v>372</v>
      </c>
      <c r="CW1" s="18" t="s">
        <v>400</v>
      </c>
      <c r="CX1" s="18" t="s">
        <v>401</v>
      </c>
      <c r="CY1" s="18" t="s">
        <v>402</v>
      </c>
      <c r="CZ1" s="18" t="s">
        <v>461</v>
      </c>
      <c r="DA1" s="18" t="s">
        <v>462</v>
      </c>
      <c r="DB1" s="18" t="s">
        <v>463</v>
      </c>
      <c r="DC1" s="18" t="s">
        <v>507</v>
      </c>
      <c r="DD1" s="12" t="s">
        <v>355</v>
      </c>
      <c r="DE1" s="12" t="s">
        <v>356</v>
      </c>
      <c r="DF1" s="12" t="s">
        <v>357</v>
      </c>
      <c r="DG1" s="12" t="s">
        <v>394</v>
      </c>
      <c r="DH1" s="12" t="s">
        <v>395</v>
      </c>
      <c r="DI1" s="12" t="s">
        <v>396</v>
      </c>
      <c r="DJ1" s="12" t="s">
        <v>397</v>
      </c>
      <c r="DK1" s="12" t="s">
        <v>398</v>
      </c>
      <c r="DL1" s="12" t="s">
        <v>399</v>
      </c>
      <c r="DM1" s="12" t="s">
        <v>421</v>
      </c>
      <c r="DN1" s="12" t="s">
        <v>422</v>
      </c>
      <c r="DO1" s="12" t="s">
        <v>423</v>
      </c>
      <c r="DP1" s="12" t="s">
        <v>464</v>
      </c>
      <c r="DQ1" s="12" t="s">
        <v>465</v>
      </c>
      <c r="DR1" s="12" t="s">
        <v>466</v>
      </c>
      <c r="DS1" s="12" t="s">
        <v>508</v>
      </c>
      <c r="DT1" s="30" t="s">
        <v>403</v>
      </c>
      <c r="DU1" s="30" t="s">
        <v>404</v>
      </c>
      <c r="DV1" s="30" t="s">
        <v>405</v>
      </c>
      <c r="DW1" s="30" t="s">
        <v>467</v>
      </c>
      <c r="DX1" s="30" t="s">
        <v>468</v>
      </c>
      <c r="DY1" s="30" t="s">
        <v>469</v>
      </c>
      <c r="DZ1" s="30" t="s">
        <v>509</v>
      </c>
      <c r="EA1" s="14" t="s">
        <v>361</v>
      </c>
      <c r="EB1" s="14" t="s">
        <v>362</v>
      </c>
      <c r="EC1" s="14" t="s">
        <v>363</v>
      </c>
      <c r="ED1" s="14" t="s">
        <v>470</v>
      </c>
      <c r="EE1" s="14" t="s">
        <v>471</v>
      </c>
      <c r="EF1" s="14" t="s">
        <v>472</v>
      </c>
      <c r="EG1" s="14" t="s">
        <v>510</v>
      </c>
      <c r="EH1" s="37" t="s">
        <v>391</v>
      </c>
      <c r="EI1" s="37" t="s">
        <v>392</v>
      </c>
      <c r="EJ1" s="37" t="s">
        <v>393</v>
      </c>
      <c r="EK1" s="37" t="s">
        <v>473</v>
      </c>
      <c r="EL1" s="37" t="s">
        <v>474</v>
      </c>
      <c r="EM1" s="37" t="s">
        <v>475</v>
      </c>
      <c r="EN1" s="37" t="s">
        <v>511</v>
      </c>
      <c r="EO1" s="21" t="s">
        <v>373</v>
      </c>
      <c r="EP1" s="21" t="s">
        <v>374</v>
      </c>
      <c r="EQ1" s="21" t="s">
        <v>375</v>
      </c>
      <c r="ER1" s="21" t="s">
        <v>379</v>
      </c>
      <c r="ES1" s="21" t="s">
        <v>380</v>
      </c>
      <c r="ET1" s="21" t="s">
        <v>381</v>
      </c>
      <c r="EU1" s="21" t="s">
        <v>412</v>
      </c>
      <c r="EV1" s="21" t="s">
        <v>413</v>
      </c>
      <c r="EW1" s="21" t="s">
        <v>414</v>
      </c>
      <c r="EX1" s="21" t="s">
        <v>476</v>
      </c>
      <c r="EY1" s="21" t="s">
        <v>477</v>
      </c>
      <c r="EZ1" s="21" t="s">
        <v>478</v>
      </c>
      <c r="FA1" s="21" t="s">
        <v>512</v>
      </c>
      <c r="FB1" s="23" t="s">
        <v>334</v>
      </c>
      <c r="FC1" s="24" t="s">
        <v>335</v>
      </c>
      <c r="FD1" s="23" t="s">
        <v>336</v>
      </c>
      <c r="FE1" s="23" t="s">
        <v>415</v>
      </c>
      <c r="FF1" s="23" t="s">
        <v>416</v>
      </c>
      <c r="FG1" s="23" t="s">
        <v>417</v>
      </c>
      <c r="FH1" s="23" t="s">
        <v>479</v>
      </c>
      <c r="FI1" s="23" t="s">
        <v>480</v>
      </c>
      <c r="FJ1" s="23" t="s">
        <v>481</v>
      </c>
      <c r="FK1" s="23" t="s">
        <v>513</v>
      </c>
      <c r="FL1" s="32" t="s">
        <v>364</v>
      </c>
      <c r="FM1" s="32" t="s">
        <v>365</v>
      </c>
      <c r="FN1" s="32" t="s">
        <v>366</v>
      </c>
      <c r="FO1" s="32" t="s">
        <v>482</v>
      </c>
      <c r="FP1" s="32" t="s">
        <v>483</v>
      </c>
      <c r="FQ1" s="32" t="s">
        <v>484</v>
      </c>
      <c r="FR1" s="32" t="s">
        <v>514</v>
      </c>
      <c r="FS1" s="28" t="s">
        <v>352</v>
      </c>
      <c r="FT1" s="28" t="s">
        <v>353</v>
      </c>
      <c r="FU1" s="28" t="s">
        <v>354</v>
      </c>
      <c r="FV1" s="28" t="s">
        <v>385</v>
      </c>
      <c r="FW1" s="28" t="s">
        <v>386</v>
      </c>
      <c r="FX1" s="28" t="s">
        <v>387</v>
      </c>
      <c r="FY1" s="28" t="s">
        <v>485</v>
      </c>
      <c r="FZ1" s="28" t="s">
        <v>486</v>
      </c>
      <c r="GA1" s="28" t="s">
        <v>487</v>
      </c>
      <c r="GB1" s="28" t="s">
        <v>515</v>
      </c>
      <c r="GC1" s="16" t="s">
        <v>325</v>
      </c>
      <c r="GD1" s="16" t="s">
        <v>326</v>
      </c>
      <c r="GE1" s="16" t="s">
        <v>327</v>
      </c>
      <c r="GF1" s="16" t="s">
        <v>358</v>
      </c>
      <c r="GG1" s="16" t="s">
        <v>359</v>
      </c>
      <c r="GH1" s="16" t="s">
        <v>360</v>
      </c>
      <c r="GI1" s="16" t="s">
        <v>488</v>
      </c>
      <c r="GJ1" s="16" t="s">
        <v>489</v>
      </c>
      <c r="GK1" s="16" t="s">
        <v>490</v>
      </c>
      <c r="GL1" s="16" t="s">
        <v>516</v>
      </c>
    </row>
    <row r="2" spans="1:194" x14ac:dyDescent="0.25">
      <c r="A2" s="73" t="s">
        <v>430</v>
      </c>
      <c r="B2" s="74">
        <v>1</v>
      </c>
      <c r="C2" s="74">
        <v>1</v>
      </c>
      <c r="D2" s="74">
        <v>1</v>
      </c>
      <c r="E2" s="74">
        <v>1</v>
      </c>
      <c r="F2" s="74">
        <v>1</v>
      </c>
      <c r="G2" s="74">
        <v>1</v>
      </c>
      <c r="H2" s="74">
        <v>1</v>
      </c>
      <c r="I2" s="74">
        <v>1</v>
      </c>
      <c r="J2" s="74">
        <v>1</v>
      </c>
      <c r="K2" s="74">
        <v>1</v>
      </c>
      <c r="L2" s="74">
        <v>1</v>
      </c>
      <c r="M2" s="74">
        <v>1</v>
      </c>
      <c r="N2" s="74">
        <v>1</v>
      </c>
      <c r="O2" s="75">
        <v>2</v>
      </c>
      <c r="P2" s="75">
        <v>2</v>
      </c>
      <c r="Q2" s="75">
        <v>2</v>
      </c>
      <c r="R2" s="75">
        <v>2</v>
      </c>
      <c r="S2" s="75">
        <v>2</v>
      </c>
      <c r="T2" s="75">
        <v>2</v>
      </c>
      <c r="U2" s="75">
        <v>2</v>
      </c>
      <c r="V2" s="75">
        <v>2</v>
      </c>
      <c r="W2" s="75">
        <v>2</v>
      </c>
      <c r="X2" s="75">
        <v>2</v>
      </c>
      <c r="Y2" s="76">
        <v>3</v>
      </c>
      <c r="Z2" s="76">
        <v>3</v>
      </c>
      <c r="AA2" s="76">
        <v>3</v>
      </c>
      <c r="AB2" s="76">
        <v>3</v>
      </c>
      <c r="AC2" s="76">
        <v>3</v>
      </c>
      <c r="AD2" s="76">
        <v>3</v>
      </c>
      <c r="AE2" s="76">
        <v>3</v>
      </c>
      <c r="AF2" s="76">
        <v>3</v>
      </c>
      <c r="AG2" s="76">
        <v>3</v>
      </c>
      <c r="AH2" s="76">
        <v>3</v>
      </c>
      <c r="AI2" s="76">
        <v>3</v>
      </c>
      <c r="AJ2" s="76">
        <v>3</v>
      </c>
      <c r="AK2" s="76">
        <v>3</v>
      </c>
      <c r="AL2" s="77">
        <v>4</v>
      </c>
      <c r="AM2" s="77">
        <v>4</v>
      </c>
      <c r="AN2" s="77">
        <v>4</v>
      </c>
      <c r="AO2" s="77">
        <v>4</v>
      </c>
      <c r="AP2" s="77">
        <v>4</v>
      </c>
      <c r="AQ2" s="77">
        <v>4</v>
      </c>
      <c r="AR2" s="77">
        <v>4</v>
      </c>
      <c r="AS2" s="77">
        <v>4</v>
      </c>
      <c r="AT2" s="77">
        <v>4</v>
      </c>
      <c r="AU2" s="77">
        <v>4</v>
      </c>
      <c r="AV2" s="78">
        <v>5</v>
      </c>
      <c r="AW2" s="78">
        <v>5</v>
      </c>
      <c r="AX2" s="78">
        <v>5</v>
      </c>
      <c r="AY2" s="78">
        <v>5</v>
      </c>
      <c r="AZ2" s="78">
        <v>5</v>
      </c>
      <c r="BA2" s="78">
        <v>5</v>
      </c>
      <c r="BB2" s="78">
        <v>5</v>
      </c>
      <c r="BC2" s="79">
        <v>6</v>
      </c>
      <c r="BD2" s="79">
        <v>6</v>
      </c>
      <c r="BE2" s="79">
        <v>6</v>
      </c>
      <c r="BF2" s="79">
        <v>6</v>
      </c>
      <c r="BG2" s="79">
        <v>6</v>
      </c>
      <c r="BH2" s="79">
        <v>6</v>
      </c>
      <c r="BI2" s="79">
        <v>6</v>
      </c>
      <c r="BJ2" s="79">
        <v>6</v>
      </c>
      <c r="BK2" s="79">
        <v>6</v>
      </c>
      <c r="BL2" s="79">
        <v>6</v>
      </c>
      <c r="BM2" s="80">
        <v>7</v>
      </c>
      <c r="BN2" s="6">
        <v>7</v>
      </c>
      <c r="BO2" s="6">
        <v>7</v>
      </c>
      <c r="BP2" s="6">
        <v>7</v>
      </c>
      <c r="BQ2" s="6">
        <v>7</v>
      </c>
      <c r="BR2" s="6">
        <v>7</v>
      </c>
      <c r="BS2" s="6">
        <v>7</v>
      </c>
      <c r="BT2" s="6">
        <v>7</v>
      </c>
      <c r="BU2" s="6">
        <v>7</v>
      </c>
      <c r="BV2" s="6">
        <v>7</v>
      </c>
      <c r="BW2" s="4">
        <v>8</v>
      </c>
      <c r="BX2" s="4">
        <v>8</v>
      </c>
      <c r="BY2" s="4">
        <v>8</v>
      </c>
      <c r="BZ2" s="4">
        <v>8</v>
      </c>
      <c r="CA2" s="4">
        <v>8</v>
      </c>
      <c r="CB2" s="4">
        <v>8</v>
      </c>
      <c r="CC2" s="4">
        <v>8</v>
      </c>
      <c r="CD2" s="4">
        <v>8</v>
      </c>
      <c r="CE2" s="4">
        <v>8</v>
      </c>
      <c r="CF2" s="4">
        <v>8</v>
      </c>
      <c r="CG2" s="33">
        <v>9</v>
      </c>
      <c r="CH2" s="33">
        <v>9</v>
      </c>
      <c r="CI2" s="33">
        <v>9</v>
      </c>
      <c r="CJ2" s="33">
        <v>9</v>
      </c>
      <c r="CK2" s="33">
        <v>9</v>
      </c>
      <c r="CL2" s="33">
        <v>9</v>
      </c>
      <c r="CM2" s="33">
        <v>9</v>
      </c>
      <c r="CN2" s="33">
        <v>9</v>
      </c>
      <c r="CO2" s="33">
        <v>9</v>
      </c>
      <c r="CP2" s="33">
        <v>9</v>
      </c>
      <c r="CQ2" s="17">
        <v>10</v>
      </c>
      <c r="CR2" s="17">
        <v>10</v>
      </c>
      <c r="CS2" s="17">
        <v>10</v>
      </c>
      <c r="CT2" s="17">
        <v>10</v>
      </c>
      <c r="CU2" s="17">
        <v>10</v>
      </c>
      <c r="CV2" s="17">
        <v>10</v>
      </c>
      <c r="CW2" s="17">
        <v>10</v>
      </c>
      <c r="CX2" s="17">
        <v>10</v>
      </c>
      <c r="CY2" s="17">
        <v>10</v>
      </c>
      <c r="CZ2" s="17">
        <v>10</v>
      </c>
      <c r="DA2" s="17">
        <v>10</v>
      </c>
      <c r="DB2" s="17">
        <v>10</v>
      </c>
      <c r="DC2" s="17">
        <v>10</v>
      </c>
      <c r="DD2" s="11">
        <v>11</v>
      </c>
      <c r="DE2" s="11">
        <v>11</v>
      </c>
      <c r="DF2" s="11">
        <v>11</v>
      </c>
      <c r="DG2" s="11">
        <v>11</v>
      </c>
      <c r="DH2" s="11">
        <v>11</v>
      </c>
      <c r="DI2" s="11">
        <v>11</v>
      </c>
      <c r="DJ2" s="11">
        <v>11</v>
      </c>
      <c r="DK2" s="11">
        <v>11</v>
      </c>
      <c r="DL2" s="11">
        <v>11</v>
      </c>
      <c r="DM2" s="11">
        <v>11</v>
      </c>
      <c r="DN2" s="11">
        <v>11</v>
      </c>
      <c r="DO2" s="11">
        <v>11</v>
      </c>
      <c r="DP2" s="11">
        <v>11</v>
      </c>
      <c r="DQ2" s="11">
        <v>11</v>
      </c>
      <c r="DR2" s="11">
        <v>11</v>
      </c>
      <c r="DS2" s="11">
        <v>11</v>
      </c>
      <c r="DT2" s="29">
        <v>12</v>
      </c>
      <c r="DU2" s="29">
        <v>12</v>
      </c>
      <c r="DV2" s="29">
        <v>12</v>
      </c>
      <c r="DW2" s="29">
        <v>12</v>
      </c>
      <c r="DX2" s="29">
        <v>12</v>
      </c>
      <c r="DY2" s="29">
        <v>12</v>
      </c>
      <c r="DZ2" s="29">
        <v>12</v>
      </c>
      <c r="EA2" s="13">
        <v>13</v>
      </c>
      <c r="EB2" s="13">
        <v>13</v>
      </c>
      <c r="EC2" s="13">
        <v>13</v>
      </c>
      <c r="ED2" s="13">
        <v>13</v>
      </c>
      <c r="EE2" s="13">
        <v>13</v>
      </c>
      <c r="EF2" s="13">
        <v>13</v>
      </c>
      <c r="EG2" s="13">
        <v>13</v>
      </c>
      <c r="EH2" s="36">
        <v>14</v>
      </c>
      <c r="EI2" s="36">
        <v>14</v>
      </c>
      <c r="EJ2" s="36">
        <v>14</v>
      </c>
      <c r="EK2" s="36">
        <v>14</v>
      </c>
      <c r="EL2" s="36">
        <v>14</v>
      </c>
      <c r="EM2" s="36">
        <v>14</v>
      </c>
      <c r="EN2" s="36">
        <v>14</v>
      </c>
      <c r="EO2" s="20">
        <v>15</v>
      </c>
      <c r="EP2" s="20">
        <v>15</v>
      </c>
      <c r="EQ2" s="20">
        <v>15</v>
      </c>
      <c r="ER2" s="20">
        <v>15</v>
      </c>
      <c r="ES2" s="20">
        <v>15</v>
      </c>
      <c r="ET2" s="20">
        <v>15</v>
      </c>
      <c r="EU2" s="20">
        <v>15</v>
      </c>
      <c r="EV2" s="20">
        <v>15</v>
      </c>
      <c r="EW2" s="20">
        <v>15</v>
      </c>
      <c r="EX2" s="20">
        <v>15</v>
      </c>
      <c r="EY2" s="20">
        <v>15</v>
      </c>
      <c r="EZ2" s="20">
        <v>15</v>
      </c>
      <c r="FA2" s="20">
        <v>15</v>
      </c>
      <c r="FB2" s="22">
        <v>16</v>
      </c>
      <c r="FC2" s="22">
        <v>16</v>
      </c>
      <c r="FD2" s="22">
        <v>16</v>
      </c>
      <c r="FE2" s="22">
        <v>16</v>
      </c>
      <c r="FF2" s="22">
        <v>16</v>
      </c>
      <c r="FG2" s="22">
        <v>16</v>
      </c>
      <c r="FH2" s="22">
        <v>16</v>
      </c>
      <c r="FI2" s="22">
        <v>16</v>
      </c>
      <c r="FJ2" s="22">
        <v>16</v>
      </c>
      <c r="FK2" s="22">
        <v>16</v>
      </c>
      <c r="FL2" s="31">
        <v>17</v>
      </c>
      <c r="FM2" s="31">
        <v>17</v>
      </c>
      <c r="FN2" s="31">
        <v>17</v>
      </c>
      <c r="FO2" s="31">
        <v>17</v>
      </c>
      <c r="FP2" s="31">
        <v>17</v>
      </c>
      <c r="FQ2" s="31">
        <v>17</v>
      </c>
      <c r="FR2" s="31">
        <v>17</v>
      </c>
      <c r="FS2" s="27">
        <v>18</v>
      </c>
      <c r="FT2" s="27">
        <v>18</v>
      </c>
      <c r="FU2" s="27">
        <v>18</v>
      </c>
      <c r="FV2" s="27">
        <v>18</v>
      </c>
      <c r="FW2" s="27">
        <v>18</v>
      </c>
      <c r="FX2" s="27">
        <v>18</v>
      </c>
      <c r="FY2" s="27">
        <v>18</v>
      </c>
      <c r="FZ2" s="27">
        <v>18</v>
      </c>
      <c r="GA2" s="27">
        <v>18</v>
      </c>
      <c r="GB2" s="27">
        <v>18</v>
      </c>
      <c r="GC2" s="15">
        <v>19</v>
      </c>
      <c r="GD2" s="15">
        <v>19</v>
      </c>
      <c r="GE2" s="15">
        <v>19</v>
      </c>
      <c r="GF2" s="15">
        <v>19</v>
      </c>
      <c r="GG2" s="15">
        <v>19</v>
      </c>
      <c r="GH2" s="15">
        <v>19</v>
      </c>
      <c r="GI2" s="15">
        <v>19</v>
      </c>
      <c r="GJ2" s="15">
        <v>19</v>
      </c>
      <c r="GK2" s="15">
        <v>19</v>
      </c>
      <c r="GL2" s="15">
        <v>19</v>
      </c>
    </row>
    <row r="3" spans="1:194" ht="15" customHeight="1" x14ac:dyDescent="0.25">
      <c r="A3" s="2" t="s">
        <v>0</v>
      </c>
      <c r="B3" s="26" t="s">
        <v>26</v>
      </c>
      <c r="C3" s="26" t="s">
        <v>27</v>
      </c>
      <c r="D3" s="26" t="s">
        <v>28</v>
      </c>
      <c r="E3" s="26" t="s">
        <v>72</v>
      </c>
      <c r="F3" s="26" t="s">
        <v>73</v>
      </c>
      <c r="G3" s="26" t="s">
        <v>74</v>
      </c>
      <c r="H3" s="26" t="s">
        <v>91</v>
      </c>
      <c r="I3" s="26" t="s">
        <v>92</v>
      </c>
      <c r="J3" s="26" t="s">
        <v>93</v>
      </c>
      <c r="K3" s="38">
        <f>C3+F3+I3</f>
        <v>12094</v>
      </c>
      <c r="L3" s="82">
        <f>K3/(B3+E3+H3)</f>
        <v>0.19079020019246243</v>
      </c>
      <c r="M3" s="82">
        <f>K3/B33</f>
        <v>1.3197812223090388E-2</v>
      </c>
      <c r="N3" s="88"/>
      <c r="O3" s="14" t="s">
        <v>61</v>
      </c>
      <c r="P3" s="14" t="s">
        <v>62</v>
      </c>
      <c r="Q3" s="14" t="s">
        <v>63</v>
      </c>
      <c r="R3" s="14" t="s">
        <v>89</v>
      </c>
      <c r="S3" s="14" t="s">
        <v>90</v>
      </c>
      <c r="T3" s="14" t="s">
        <v>57</v>
      </c>
      <c r="U3" s="40">
        <f>P3+S3</f>
        <v>73541</v>
      </c>
      <c r="V3" s="58">
        <f>U3/(K3+O3+R3)</f>
        <v>0.15177456603259579</v>
      </c>
      <c r="W3" s="58">
        <f>U3/B33</f>
        <v>8.0253043550379544E-2</v>
      </c>
      <c r="X3" s="58"/>
      <c r="Y3" s="3" t="s">
        <v>4</v>
      </c>
      <c r="Z3" s="3" t="s">
        <v>5</v>
      </c>
      <c r="AA3" s="3" t="s">
        <v>6</v>
      </c>
      <c r="AB3" s="3" t="s">
        <v>32</v>
      </c>
      <c r="AC3" s="3" t="s">
        <v>33</v>
      </c>
      <c r="AD3" s="3" t="s">
        <v>34</v>
      </c>
      <c r="AE3" s="3" t="s">
        <v>105</v>
      </c>
      <c r="AF3" s="3" t="s">
        <v>106</v>
      </c>
      <c r="AG3" s="3" t="s">
        <v>107</v>
      </c>
      <c r="AH3" s="42">
        <f>Z3+AC3+AF3</f>
        <v>16532</v>
      </c>
      <c r="AI3" s="41">
        <f>AH3/(Y3+AB3+AE3)</f>
        <v>0.26088054284361684</v>
      </c>
      <c r="AJ3" s="41">
        <f>AH3/B33</f>
        <v>1.8040865856799263E-2</v>
      </c>
      <c r="AK3" s="41"/>
      <c r="AL3" s="19" t="s">
        <v>18</v>
      </c>
      <c r="AM3" s="19" t="s">
        <v>19</v>
      </c>
      <c r="AN3" s="19" t="s">
        <v>20</v>
      </c>
      <c r="AO3" s="19" t="s">
        <v>99</v>
      </c>
      <c r="AP3" s="19" t="s">
        <v>100</v>
      </c>
      <c r="AQ3" s="19" t="s">
        <v>101</v>
      </c>
      <c r="AR3" s="43">
        <f>AM3+AP3</f>
        <v>9759</v>
      </c>
      <c r="AS3" s="44">
        <f>AR3/(AL3+AO3)</f>
        <v>0.16753935689883087</v>
      </c>
      <c r="AT3" s="44">
        <f>AR3/B33</f>
        <v>1.0649698154881685E-2</v>
      </c>
      <c r="AU3" s="44"/>
      <c r="AV3" s="35" t="s">
        <v>67</v>
      </c>
      <c r="AW3" s="35" t="s">
        <v>68</v>
      </c>
      <c r="AX3" s="35" t="s">
        <v>69</v>
      </c>
      <c r="AY3" s="35" t="str">
        <f>AW3</f>
        <v>8,802</v>
      </c>
      <c r="AZ3" s="45" t="str">
        <f>AX3</f>
        <v>21.7%</v>
      </c>
      <c r="BA3" s="45">
        <f>AY3/B33</f>
        <v>9.6053533312089948E-3</v>
      </c>
      <c r="BB3" s="45"/>
      <c r="BC3" s="8" t="s">
        <v>10</v>
      </c>
      <c r="BD3" s="8" t="s">
        <v>11</v>
      </c>
      <c r="BE3" s="9">
        <f>BD3/BC3</f>
        <v>0.14811206849239889</v>
      </c>
      <c r="BF3" s="8" t="s">
        <v>23</v>
      </c>
      <c r="BG3" s="8" t="s">
        <v>24</v>
      </c>
      <c r="BH3" s="8" t="s">
        <v>25</v>
      </c>
      <c r="BI3" s="39">
        <f>BD3+BG3</f>
        <v>16892</v>
      </c>
      <c r="BJ3" s="46">
        <f>BI3/(BC3+BF3)</f>
        <v>0.15108177484415108</v>
      </c>
      <c r="BK3" s="46">
        <f>BI3/B33</f>
        <v>1.8433722843760776E-2</v>
      </c>
      <c r="BL3" s="46"/>
      <c r="BM3" s="7" t="s">
        <v>1</v>
      </c>
      <c r="BN3" s="7" t="s">
        <v>2</v>
      </c>
      <c r="BO3" s="7" t="s">
        <v>3</v>
      </c>
      <c r="BP3" s="7" t="s">
        <v>35</v>
      </c>
      <c r="BQ3" s="7" t="s">
        <v>36</v>
      </c>
      <c r="BR3" s="7" t="s">
        <v>37</v>
      </c>
      <c r="BS3" s="47">
        <f>BN3+BQ3</f>
        <v>21896</v>
      </c>
      <c r="BT3" s="48">
        <f>BS3/(BM3+BP3)</f>
        <v>0.20064695263317053</v>
      </c>
      <c r="BU3" s="48">
        <f>BS3/B33</f>
        <v>2.3894434962525808E-2</v>
      </c>
      <c r="BV3" s="48"/>
      <c r="BW3" s="5" t="s">
        <v>7</v>
      </c>
      <c r="BX3" s="5" t="s">
        <v>8</v>
      </c>
      <c r="BY3" s="5" t="s">
        <v>9</v>
      </c>
      <c r="BZ3" s="5" t="s">
        <v>29</v>
      </c>
      <c r="CA3" s="5" t="s">
        <v>30</v>
      </c>
      <c r="CB3" s="5" t="s">
        <v>31</v>
      </c>
      <c r="CC3" s="49">
        <f>BX3+CA3</f>
        <v>40836</v>
      </c>
      <c r="CD3" s="50">
        <f>CC3/(BW3+BZ3)</f>
        <v>0.1556137322373761</v>
      </c>
      <c r="CE3" s="50">
        <f>CC3/B33</f>
        <v>4.4563077554334307E-2</v>
      </c>
      <c r="CF3" s="50"/>
      <c r="CG3" s="34" t="s">
        <v>52</v>
      </c>
      <c r="CH3" s="34" t="s">
        <v>53</v>
      </c>
      <c r="CI3" s="34" t="s">
        <v>54</v>
      </c>
      <c r="CJ3" s="34" t="s">
        <v>108</v>
      </c>
      <c r="CK3" s="34" t="s">
        <v>109</v>
      </c>
      <c r="CL3" s="34" t="s">
        <v>110</v>
      </c>
      <c r="CM3" s="51">
        <f>CH3+CK3</f>
        <v>63165</v>
      </c>
      <c r="CN3" s="52">
        <f>CM3/(CG3+CJ3)</f>
        <v>0.2243019527213457</v>
      </c>
      <c r="CO3" s="52">
        <f>CM3/B33</f>
        <v>6.8930032170622157E-2</v>
      </c>
      <c r="CP3" s="52"/>
      <c r="CQ3" s="18" t="s">
        <v>15</v>
      </c>
      <c r="CR3" s="18" t="s">
        <v>16</v>
      </c>
      <c r="CS3" s="18" t="s">
        <v>17</v>
      </c>
      <c r="CT3" s="18" t="s">
        <v>55</v>
      </c>
      <c r="CU3" s="18" t="s">
        <v>56</v>
      </c>
      <c r="CV3" s="18" t="s">
        <v>57</v>
      </c>
      <c r="CW3" s="18" t="s">
        <v>83</v>
      </c>
      <c r="CX3" s="18" t="s">
        <v>84</v>
      </c>
      <c r="CY3" s="18" t="s">
        <v>85</v>
      </c>
      <c r="CZ3" s="53">
        <f>CR3+CU3+CX3</f>
        <v>55962</v>
      </c>
      <c r="DA3" s="54">
        <f>CZ3/(CQ3+CT3+CW3)</f>
        <v>0.12017110241664984</v>
      </c>
      <c r="DB3" s="54">
        <f>CZ3/B33</f>
        <v>6.1069618623167211E-2</v>
      </c>
      <c r="DC3" s="54"/>
      <c r="DD3" s="12" t="s">
        <v>41</v>
      </c>
      <c r="DE3" s="12" t="s">
        <v>42</v>
      </c>
      <c r="DF3" s="12" t="s">
        <v>43</v>
      </c>
      <c r="DG3" s="12" t="s">
        <v>77</v>
      </c>
      <c r="DH3" s="12" t="s">
        <v>78</v>
      </c>
      <c r="DI3" s="12" t="s">
        <v>79</v>
      </c>
      <c r="DJ3" s="12" t="s">
        <v>80</v>
      </c>
      <c r="DK3" s="12" t="s">
        <v>81</v>
      </c>
      <c r="DL3" s="12" t="s">
        <v>82</v>
      </c>
      <c r="DM3" s="12" t="s">
        <v>102</v>
      </c>
      <c r="DN3" s="55" t="s">
        <v>103</v>
      </c>
      <c r="DO3" s="12" t="s">
        <v>104</v>
      </c>
      <c r="DP3" s="55">
        <f>DH3+DK3+DN3+DE3</f>
        <v>59075</v>
      </c>
      <c r="DQ3" s="56">
        <f>DP3/(DD3+DG3+DJ3+DM3)</f>
        <v>0.14452351886328552</v>
      </c>
      <c r="DR3" s="56">
        <f>DP3/B33</f>
        <v>6.4466740290976071E-2</v>
      </c>
      <c r="DS3" s="56"/>
      <c r="DT3" s="30" t="s">
        <v>86</v>
      </c>
      <c r="DU3" s="30" t="s">
        <v>87</v>
      </c>
      <c r="DV3" s="30" t="s">
        <v>88</v>
      </c>
      <c r="DW3" s="30" t="str">
        <f>DU3</f>
        <v>74,849</v>
      </c>
      <c r="DX3" s="57">
        <f>DW3/DT3</f>
        <v>0.10321223946662622</v>
      </c>
      <c r="DY3" s="57">
        <f>DW3/B33</f>
        <v>8.1680423936339702E-2</v>
      </c>
      <c r="DZ3" s="57"/>
      <c r="EA3" s="14" t="s">
        <v>47</v>
      </c>
      <c r="EB3" s="14" t="s">
        <v>48</v>
      </c>
      <c r="EC3" s="14" t="s">
        <v>17</v>
      </c>
      <c r="ED3" s="40" t="str">
        <f>EB3</f>
        <v>233,458</v>
      </c>
      <c r="EE3" s="58">
        <f>ED3/EA3</f>
        <v>0.11792082578622134</v>
      </c>
      <c r="EF3" s="58">
        <f>ED3/B33</f>
        <v>0.25476557350572482</v>
      </c>
      <c r="EG3" s="58"/>
      <c r="EH3" s="37" t="s">
        <v>75</v>
      </c>
      <c r="EI3" s="37" t="s">
        <v>76</v>
      </c>
      <c r="EJ3" s="37" t="s">
        <v>46</v>
      </c>
      <c r="EK3" s="59" t="str">
        <f>EI3</f>
        <v>99,743</v>
      </c>
      <c r="EL3" s="60">
        <f>EK3/EH3</f>
        <v>0.12552478706481687</v>
      </c>
      <c r="EM3" s="60">
        <f>EK3/B33</f>
        <v>0.10884648458472834</v>
      </c>
      <c r="EN3" s="60"/>
      <c r="EO3" s="21" t="s">
        <v>58</v>
      </c>
      <c r="EP3" s="21" t="s">
        <v>59</v>
      </c>
      <c r="EQ3" s="21" t="s">
        <v>60</v>
      </c>
      <c r="ER3" s="21" t="s">
        <v>64</v>
      </c>
      <c r="ES3" s="21" t="s">
        <v>65</v>
      </c>
      <c r="ET3" s="21" t="s">
        <v>66</v>
      </c>
      <c r="EU3" s="21" t="s">
        <v>94</v>
      </c>
      <c r="EV3" s="21" t="s">
        <v>95</v>
      </c>
      <c r="EW3" s="21" t="s">
        <v>96</v>
      </c>
      <c r="EX3" s="61">
        <f>EP3+ES3+EV3</f>
        <v>52872</v>
      </c>
      <c r="EY3" s="62">
        <f>EX3/(EO3+ER3+EU3)</f>
        <v>0.13587477481413332</v>
      </c>
      <c r="EZ3" s="62">
        <f>EX3/B33</f>
        <v>5.7697596151747556E-2</v>
      </c>
      <c r="FA3" s="62"/>
      <c r="FB3" s="23" t="s">
        <v>21</v>
      </c>
      <c r="FC3" s="23" t="s">
        <v>22</v>
      </c>
      <c r="FD3" s="65">
        <f>FC3/FB3</f>
        <v>0.18392917469843603</v>
      </c>
      <c r="FE3" s="23" t="s">
        <v>97</v>
      </c>
      <c r="FF3" s="23" t="s">
        <v>98</v>
      </c>
      <c r="FG3" s="23" t="s">
        <v>74</v>
      </c>
      <c r="FH3" s="63">
        <f>FC3+FF3</f>
        <v>19364</v>
      </c>
      <c r="FI3" s="64">
        <f>FH3/(FB3+FE3)</f>
        <v>0.185225218331213</v>
      </c>
      <c r="FJ3" s="64">
        <f>FH3/B33</f>
        <v>2.1131340820896499E-2</v>
      </c>
      <c r="FK3" s="64"/>
      <c r="FL3" s="32" t="s">
        <v>49</v>
      </c>
      <c r="FM3" s="32" t="s">
        <v>50</v>
      </c>
      <c r="FN3" s="32" t="s">
        <v>51</v>
      </c>
      <c r="FO3" s="32" t="s">
        <v>50</v>
      </c>
      <c r="FP3" s="67" t="str">
        <f>FN3</f>
        <v>10.9%</v>
      </c>
      <c r="FQ3" s="67">
        <f>FO3/B33</f>
        <v>2.9309313766145331E-2</v>
      </c>
      <c r="FR3" s="67"/>
      <c r="FS3" s="28" t="s">
        <v>38</v>
      </c>
      <c r="FT3" s="28" t="s">
        <v>39</v>
      </c>
      <c r="FU3" s="28" t="s">
        <v>40</v>
      </c>
      <c r="FV3" s="28" t="s">
        <v>70</v>
      </c>
      <c r="FW3" s="28" t="s">
        <v>71</v>
      </c>
      <c r="FX3" s="28" t="s">
        <v>66</v>
      </c>
      <c r="FY3" s="68">
        <f>FT3+FW3</f>
        <v>16349</v>
      </c>
      <c r="FZ3" s="69">
        <f>FY3/(FS3+FV3)</f>
        <v>0.1837771607783186</v>
      </c>
      <c r="GA3" s="69">
        <f>FY3/B33</f>
        <v>1.7841163555093829E-2</v>
      </c>
      <c r="GB3" s="69"/>
      <c r="GC3" s="16" t="s">
        <v>12</v>
      </c>
      <c r="GD3" s="16" t="s">
        <v>13</v>
      </c>
      <c r="GE3" s="16" t="s">
        <v>14</v>
      </c>
      <c r="GF3" s="16" t="s">
        <v>44</v>
      </c>
      <c r="GG3" s="16" t="s">
        <v>45</v>
      </c>
      <c r="GH3" s="16" t="s">
        <v>46</v>
      </c>
      <c r="GI3" s="71">
        <f>GD3+GG3</f>
        <v>14317</v>
      </c>
      <c r="GJ3" s="72">
        <f>GI3/(GC3+GF3)</f>
        <v>0.14377240638274369</v>
      </c>
      <c r="GK3" s="72">
        <f>GI3/B33</f>
        <v>1.5623704117577731E-2</v>
      </c>
      <c r="GL3" s="72"/>
    </row>
    <row r="4" spans="1:194" ht="15" customHeight="1" x14ac:dyDescent="0.25">
      <c r="A4" s="2" t="s">
        <v>111</v>
      </c>
      <c r="B4" s="26" t="s">
        <v>112</v>
      </c>
      <c r="C4" s="26" t="s">
        <v>112</v>
      </c>
      <c r="D4" s="26" t="s">
        <v>112</v>
      </c>
      <c r="E4" s="26" t="s">
        <v>112</v>
      </c>
      <c r="F4" s="26" t="s">
        <v>112</v>
      </c>
      <c r="G4" s="26" t="s">
        <v>112</v>
      </c>
      <c r="H4" s="26" t="s">
        <v>112</v>
      </c>
      <c r="I4" s="26" t="s">
        <v>112</v>
      </c>
      <c r="J4" s="26" t="s">
        <v>112</v>
      </c>
      <c r="K4" s="38"/>
      <c r="L4" s="82"/>
      <c r="M4" s="82"/>
      <c r="N4" s="88"/>
      <c r="O4" s="14" t="s">
        <v>112</v>
      </c>
      <c r="P4" s="14" t="s">
        <v>112</v>
      </c>
      <c r="Q4" s="14" t="s">
        <v>112</v>
      </c>
      <c r="R4" s="14" t="s">
        <v>112</v>
      </c>
      <c r="S4" s="14" t="s">
        <v>112</v>
      </c>
      <c r="T4" s="14" t="s">
        <v>112</v>
      </c>
      <c r="U4" s="40"/>
      <c r="V4" s="58"/>
      <c r="W4" s="58"/>
      <c r="X4" s="58"/>
      <c r="Y4" s="3" t="s">
        <v>112</v>
      </c>
      <c r="Z4" s="3" t="s">
        <v>112</v>
      </c>
      <c r="AA4" s="3" t="s">
        <v>112</v>
      </c>
      <c r="AB4" s="3" t="s">
        <v>112</v>
      </c>
      <c r="AC4" s="3" t="s">
        <v>112</v>
      </c>
      <c r="AD4" s="3" t="s">
        <v>112</v>
      </c>
      <c r="AE4" s="3" t="s">
        <v>112</v>
      </c>
      <c r="AF4" s="3" t="s">
        <v>112</v>
      </c>
      <c r="AG4" s="3" t="s">
        <v>112</v>
      </c>
      <c r="AH4" s="42"/>
      <c r="AI4" s="41"/>
      <c r="AJ4" s="41"/>
      <c r="AK4" s="41"/>
      <c r="AL4" s="19" t="s">
        <v>112</v>
      </c>
      <c r="AM4" s="19" t="s">
        <v>112</v>
      </c>
      <c r="AN4" s="19" t="s">
        <v>112</v>
      </c>
      <c r="AO4" s="19" t="s">
        <v>112</v>
      </c>
      <c r="AP4" s="19" t="s">
        <v>112</v>
      </c>
      <c r="AQ4" s="19" t="s">
        <v>112</v>
      </c>
      <c r="AR4" s="43"/>
      <c r="AS4" s="44"/>
      <c r="AT4" s="44"/>
      <c r="AU4" s="44"/>
      <c r="AV4" s="35" t="s">
        <v>112</v>
      </c>
      <c r="AW4" s="35" t="s">
        <v>112</v>
      </c>
      <c r="AX4" s="35" t="s">
        <v>112</v>
      </c>
      <c r="AY4" s="35" t="str">
        <f t="shared" ref="AY4:AY9" si="0">AV4</f>
        <v/>
      </c>
      <c r="AZ4" s="45"/>
      <c r="BA4" s="45"/>
      <c r="BB4" s="45"/>
      <c r="BC4" s="8" t="s">
        <v>112</v>
      </c>
      <c r="BD4" s="8" t="s">
        <v>112</v>
      </c>
      <c r="BE4" s="8"/>
      <c r="BF4" s="8" t="s">
        <v>112</v>
      </c>
      <c r="BG4" s="8" t="s">
        <v>112</v>
      </c>
      <c r="BH4" s="8" t="s">
        <v>112</v>
      </c>
      <c r="BI4" s="39"/>
      <c r="BJ4" s="46"/>
      <c r="BK4" s="46"/>
      <c r="BL4" s="46"/>
      <c r="BM4" s="7" t="s">
        <v>112</v>
      </c>
      <c r="BN4" s="7" t="s">
        <v>112</v>
      </c>
      <c r="BO4" s="7" t="s">
        <v>112</v>
      </c>
      <c r="BP4" s="7" t="s">
        <v>112</v>
      </c>
      <c r="BQ4" s="7" t="s">
        <v>112</v>
      </c>
      <c r="BR4" s="7" t="s">
        <v>112</v>
      </c>
      <c r="BS4" s="47"/>
      <c r="BT4" s="48"/>
      <c r="BU4" s="48"/>
      <c r="BV4" s="48"/>
      <c r="BW4" s="5" t="s">
        <v>112</v>
      </c>
      <c r="BX4" s="5" t="s">
        <v>112</v>
      </c>
      <c r="BY4" s="5" t="s">
        <v>112</v>
      </c>
      <c r="BZ4" s="5" t="s">
        <v>112</v>
      </c>
      <c r="CA4" s="5" t="s">
        <v>112</v>
      </c>
      <c r="CB4" s="5" t="s">
        <v>112</v>
      </c>
      <c r="CC4" s="49"/>
      <c r="CD4" s="50"/>
      <c r="CE4" s="50"/>
      <c r="CF4" s="50"/>
      <c r="CG4" s="34" t="s">
        <v>112</v>
      </c>
      <c r="CH4" s="34" t="s">
        <v>112</v>
      </c>
      <c r="CI4" s="34" t="s">
        <v>112</v>
      </c>
      <c r="CJ4" s="34" t="s">
        <v>112</v>
      </c>
      <c r="CK4" s="34" t="s">
        <v>112</v>
      </c>
      <c r="CL4" s="34" t="s">
        <v>112</v>
      </c>
      <c r="CM4" s="51"/>
      <c r="CN4" s="52"/>
      <c r="CO4" s="52"/>
      <c r="CP4" s="52"/>
      <c r="CQ4" s="18" t="s">
        <v>112</v>
      </c>
      <c r="CR4" s="18" t="s">
        <v>112</v>
      </c>
      <c r="CS4" s="18" t="s">
        <v>112</v>
      </c>
      <c r="CT4" s="18" t="s">
        <v>112</v>
      </c>
      <c r="CU4" s="18" t="s">
        <v>112</v>
      </c>
      <c r="CV4" s="18" t="s">
        <v>112</v>
      </c>
      <c r="CW4" s="18" t="s">
        <v>112</v>
      </c>
      <c r="CX4" s="18" t="s">
        <v>112</v>
      </c>
      <c r="CY4" s="18" t="s">
        <v>112</v>
      </c>
      <c r="CZ4" s="53"/>
      <c r="DA4" s="54"/>
      <c r="DB4" s="54"/>
      <c r="DC4" s="54"/>
      <c r="DD4" s="12" t="s">
        <v>112</v>
      </c>
      <c r="DE4" s="12" t="s">
        <v>112</v>
      </c>
      <c r="DF4" s="12" t="s">
        <v>112</v>
      </c>
      <c r="DG4" s="12" t="s">
        <v>112</v>
      </c>
      <c r="DH4" s="12" t="s">
        <v>112</v>
      </c>
      <c r="DI4" s="12" t="s">
        <v>112</v>
      </c>
      <c r="DJ4" s="12" t="s">
        <v>112</v>
      </c>
      <c r="DK4" s="12" t="s">
        <v>112</v>
      </c>
      <c r="DL4" s="12" t="s">
        <v>112</v>
      </c>
      <c r="DM4" s="12" t="s">
        <v>112</v>
      </c>
      <c r="DN4" s="55" t="s">
        <v>112</v>
      </c>
      <c r="DO4" s="12" t="s">
        <v>112</v>
      </c>
      <c r="DP4" s="55"/>
      <c r="DQ4" s="56"/>
      <c r="DR4" s="56"/>
      <c r="DS4" s="56"/>
      <c r="DT4" s="30" t="s">
        <v>112</v>
      </c>
      <c r="DU4" s="30" t="s">
        <v>112</v>
      </c>
      <c r="DV4" s="30" t="s">
        <v>112</v>
      </c>
      <c r="DW4" s="30"/>
      <c r="DX4" s="57"/>
      <c r="DY4" s="57"/>
      <c r="DZ4" s="57"/>
      <c r="EA4" s="14" t="s">
        <v>112</v>
      </c>
      <c r="EB4" s="14" t="s">
        <v>112</v>
      </c>
      <c r="EC4" s="14" t="s">
        <v>112</v>
      </c>
      <c r="ED4" s="40"/>
      <c r="EE4" s="58"/>
      <c r="EF4" s="58"/>
      <c r="EG4" s="58"/>
      <c r="EH4" s="37" t="s">
        <v>112</v>
      </c>
      <c r="EI4" s="37" t="s">
        <v>112</v>
      </c>
      <c r="EJ4" s="37" t="s">
        <v>112</v>
      </c>
      <c r="EK4" s="59"/>
      <c r="EL4" s="60"/>
      <c r="EM4" s="60"/>
      <c r="EN4" s="60"/>
      <c r="EO4" s="21" t="s">
        <v>112</v>
      </c>
      <c r="EP4" s="21" t="s">
        <v>112</v>
      </c>
      <c r="EQ4" s="21" t="s">
        <v>112</v>
      </c>
      <c r="ER4" s="21" t="s">
        <v>112</v>
      </c>
      <c r="ES4" s="21" t="s">
        <v>112</v>
      </c>
      <c r="ET4" s="21" t="s">
        <v>112</v>
      </c>
      <c r="EU4" s="21" t="s">
        <v>112</v>
      </c>
      <c r="EV4" s="21" t="s">
        <v>112</v>
      </c>
      <c r="EW4" s="21" t="s">
        <v>112</v>
      </c>
      <c r="EX4" s="61"/>
      <c r="EY4" s="62"/>
      <c r="EZ4" s="62"/>
      <c r="FA4" s="62"/>
      <c r="FB4" s="23" t="s">
        <v>112</v>
      </c>
      <c r="FC4" s="23" t="s">
        <v>112</v>
      </c>
      <c r="FD4" s="23" t="s">
        <v>112</v>
      </c>
      <c r="FE4" s="23" t="s">
        <v>112</v>
      </c>
      <c r="FF4" s="23" t="s">
        <v>112</v>
      </c>
      <c r="FG4" s="23" t="s">
        <v>112</v>
      </c>
      <c r="FH4" s="63"/>
      <c r="FI4" s="64"/>
      <c r="FJ4" s="64"/>
      <c r="FK4" s="64"/>
      <c r="FL4" s="32" t="s">
        <v>112</v>
      </c>
      <c r="FM4" s="32" t="s">
        <v>112</v>
      </c>
      <c r="FN4" s="32" t="s">
        <v>112</v>
      </c>
      <c r="FO4" s="66"/>
      <c r="FP4" s="67"/>
      <c r="FQ4" s="67"/>
      <c r="FR4" s="67"/>
      <c r="FS4" s="28" t="s">
        <v>112</v>
      </c>
      <c r="FT4" s="28" t="s">
        <v>112</v>
      </c>
      <c r="FU4" s="28" t="s">
        <v>112</v>
      </c>
      <c r="FV4" s="28" t="s">
        <v>112</v>
      </c>
      <c r="FW4" s="28" t="s">
        <v>112</v>
      </c>
      <c r="FX4" s="28" t="s">
        <v>112</v>
      </c>
      <c r="FY4" s="68"/>
      <c r="FZ4" s="69"/>
      <c r="GA4" s="69"/>
      <c r="GB4" s="69"/>
      <c r="GC4" s="16" t="s">
        <v>112</v>
      </c>
      <c r="GD4" s="16" t="s">
        <v>112</v>
      </c>
      <c r="GE4" s="16" t="s">
        <v>112</v>
      </c>
      <c r="GF4" s="16" t="s">
        <v>112</v>
      </c>
      <c r="GG4" s="16" t="s">
        <v>112</v>
      </c>
      <c r="GH4" s="16" t="s">
        <v>112</v>
      </c>
      <c r="GI4" s="71"/>
      <c r="GJ4" s="72"/>
      <c r="GK4" s="72"/>
      <c r="GL4" s="72"/>
    </row>
    <row r="5" spans="1:194" ht="15" customHeight="1" x14ac:dyDescent="0.25">
      <c r="A5" s="2" t="s">
        <v>113</v>
      </c>
      <c r="B5" s="26" t="s">
        <v>124</v>
      </c>
      <c r="C5" s="26"/>
      <c r="D5" s="26"/>
      <c r="E5" s="26" t="s">
        <v>140</v>
      </c>
      <c r="F5" s="26"/>
      <c r="G5" s="26"/>
      <c r="H5" s="26" t="s">
        <v>147</v>
      </c>
      <c r="I5" s="26"/>
      <c r="J5" s="26"/>
      <c r="K5" s="38">
        <f>B5+E5+H5</f>
        <v>5849</v>
      </c>
      <c r="L5" s="82">
        <f>K5/(B3+E3+H3)</f>
        <v>9.2271529760684035E-2</v>
      </c>
      <c r="M5" s="82">
        <f>K5/B34</f>
        <v>1.4228477876407583E-2</v>
      </c>
      <c r="N5" s="88"/>
      <c r="O5" s="14" t="s">
        <v>136</v>
      </c>
      <c r="P5" s="14"/>
      <c r="Q5" s="14" t="s">
        <v>115</v>
      </c>
      <c r="R5" s="14" t="s">
        <v>146</v>
      </c>
      <c r="S5" s="14"/>
      <c r="T5" s="14"/>
      <c r="U5" s="40">
        <f>O5+R5</f>
        <v>32005</v>
      </c>
      <c r="V5" s="58">
        <f>U5/(K3+O3+R3)</f>
        <v>6.6052201980843731E-2</v>
      </c>
      <c r="W5" s="58">
        <f>U5/B34</f>
        <v>7.7856459981949858E-2</v>
      </c>
      <c r="X5" s="58"/>
      <c r="Y5" s="3" t="s">
        <v>116</v>
      </c>
      <c r="Z5" s="3"/>
      <c r="AA5" s="3"/>
      <c r="AB5" s="3" t="s">
        <v>126</v>
      </c>
      <c r="AC5" s="3"/>
      <c r="AD5" s="3"/>
      <c r="AE5" s="3" t="s">
        <v>152</v>
      </c>
      <c r="AF5" s="3"/>
      <c r="AG5" s="3"/>
      <c r="AH5" s="42">
        <f>Y5+AB5+AE5</f>
        <v>9218</v>
      </c>
      <c r="AI5" s="41">
        <f>AH5/(Y3+AB3+AE3)</f>
        <v>0.1454631529114723</v>
      </c>
      <c r="AJ5" s="41">
        <f>AH5/B34</f>
        <v>2.2424022749995744E-2</v>
      </c>
      <c r="AK5" s="41"/>
      <c r="AL5" s="19" t="s">
        <v>121</v>
      </c>
      <c r="AM5" s="19"/>
      <c r="AN5" s="19"/>
      <c r="AO5" s="19" t="s">
        <v>150</v>
      </c>
      <c r="AP5" s="19"/>
      <c r="AQ5" s="19"/>
      <c r="AR5" s="43">
        <f>AL5+AO5</f>
        <v>4252</v>
      </c>
      <c r="AS5" s="44">
        <f>AR5/(AL3+AO3)</f>
        <v>7.2996961321224393E-2</v>
      </c>
      <c r="AT5" s="44">
        <f>AR5/B34</f>
        <v>1.0343560938704914E-2</v>
      </c>
      <c r="AU5" s="44"/>
      <c r="AV5" s="35" t="s">
        <v>138</v>
      </c>
      <c r="AW5" s="35"/>
      <c r="AX5" s="35"/>
      <c r="AY5" s="35" t="str">
        <f t="shared" si="0"/>
        <v>3,170</v>
      </c>
      <c r="AZ5" s="45">
        <f>AY5/AV3</f>
        <v>7.8125E-2</v>
      </c>
      <c r="BA5" s="45">
        <f>AY5/B33</f>
        <v>3.4593240240777682E-3</v>
      </c>
      <c r="BB5" s="45"/>
      <c r="BC5" s="8" t="s">
        <v>118</v>
      </c>
      <c r="BD5" s="8"/>
      <c r="BE5" s="8"/>
      <c r="BF5" s="8" t="s">
        <v>123</v>
      </c>
      <c r="BG5" s="8"/>
      <c r="BH5" s="8"/>
      <c r="BI5" s="39">
        <f>BC5+BF5</f>
        <v>6709</v>
      </c>
      <c r="BJ5" s="46">
        <f>BI5/(BC3+BF3)</f>
        <v>6.0005187510620978E-2</v>
      </c>
      <c r="BK5" s="46">
        <f>BI5/B34</f>
        <v>1.6320543353191736E-2</v>
      </c>
      <c r="BL5" s="46"/>
      <c r="BM5" s="7" t="s">
        <v>114</v>
      </c>
      <c r="BN5" s="7"/>
      <c r="BO5" s="7"/>
      <c r="BP5" s="7" t="s">
        <v>127</v>
      </c>
      <c r="BQ5" s="7"/>
      <c r="BR5" s="7"/>
      <c r="BS5" s="47">
        <f>BM5+BP5</f>
        <v>8078</v>
      </c>
      <c r="BT5" s="48">
        <f>BS5/(BM3+BP3)</f>
        <v>7.4023843778350001E-2</v>
      </c>
      <c r="BU5" s="48">
        <f>BS5/B34</f>
        <v>1.9650819676119074E-2</v>
      </c>
      <c r="BV5" s="48"/>
      <c r="BW5" s="5" t="s">
        <v>117</v>
      </c>
      <c r="BX5" s="5"/>
      <c r="BY5" s="5"/>
      <c r="BZ5" s="5" t="s">
        <v>125</v>
      </c>
      <c r="CA5" s="5"/>
      <c r="CB5" s="5"/>
      <c r="CC5" s="49">
        <f>BW5+BZ5</f>
        <v>15710</v>
      </c>
      <c r="CD5" s="50">
        <f>CC5/(BW3+BZ3)</f>
        <v>5.9866092013154536E-2</v>
      </c>
      <c r="CE5" s="50">
        <f>CC5/B34</f>
        <v>3.8216684465440784E-2</v>
      </c>
      <c r="CF5" s="50"/>
      <c r="CG5" s="34" t="s">
        <v>133</v>
      </c>
      <c r="CH5" s="34"/>
      <c r="CI5" s="34"/>
      <c r="CJ5" s="34" t="s">
        <v>153</v>
      </c>
      <c r="CK5" s="34"/>
      <c r="CL5" s="34"/>
      <c r="CM5" s="51">
        <f>CG5+CJ5</f>
        <v>24761</v>
      </c>
      <c r="CN5" s="52">
        <f>CM5/(CG3+CJ3)</f>
        <v>8.7927501802156902E-2</v>
      </c>
      <c r="CO5" s="52">
        <f>CM5/B34</f>
        <v>6.0234457291456343E-2</v>
      </c>
      <c r="CP5" s="52"/>
      <c r="CQ5" s="18" t="s">
        <v>120</v>
      </c>
      <c r="CR5" s="18"/>
      <c r="CS5" s="18"/>
      <c r="CT5" s="18" t="s">
        <v>134</v>
      </c>
      <c r="CU5" s="18"/>
      <c r="CV5" s="18"/>
      <c r="CW5" s="18" t="s">
        <v>144</v>
      </c>
      <c r="CX5" s="18"/>
      <c r="CY5" s="18"/>
      <c r="CZ5" s="53">
        <f>CQ5+CT5+CW5</f>
        <v>23429</v>
      </c>
      <c r="DA5" s="54">
        <f>CZ5/(CQ3+CT3+CW3)</f>
        <v>5.0310724393690172E-2</v>
      </c>
      <c r="DB5" s="54">
        <f>CZ5/B34</f>
        <v>5.6994188436716234E-2</v>
      </c>
      <c r="DC5" s="54"/>
      <c r="DD5" s="12" t="s">
        <v>129</v>
      </c>
      <c r="DE5" s="12"/>
      <c r="DF5" s="12"/>
      <c r="DG5" s="12" t="s">
        <v>142</v>
      </c>
      <c r="DH5" s="12"/>
      <c r="DI5" s="12"/>
      <c r="DJ5" s="12" t="s">
        <v>143</v>
      </c>
      <c r="DK5" s="12"/>
      <c r="DL5" s="12"/>
      <c r="DM5" s="12" t="s">
        <v>151</v>
      </c>
      <c r="DN5" s="55"/>
      <c r="DO5" s="12"/>
      <c r="DP5" s="55">
        <f>DD5+DG5+DJ5+DM5</f>
        <v>28203</v>
      </c>
      <c r="DQ5" s="56">
        <f>DP5/(DD3+DG3+DJ3+DM3)</f>
        <v>6.89969835378966E-2</v>
      </c>
      <c r="DR5" s="56">
        <f>DP5/B34</f>
        <v>6.8607584467143629E-2</v>
      </c>
      <c r="DS5" s="56"/>
      <c r="DT5" s="30" t="s">
        <v>145</v>
      </c>
      <c r="DU5" s="30"/>
      <c r="DV5" s="30"/>
      <c r="DW5" s="30" t="s">
        <v>145</v>
      </c>
      <c r="DX5" s="57">
        <f>DW5/DT3</f>
        <v>4.9465316225291128E-2</v>
      </c>
      <c r="DY5" s="57">
        <f>DW5/B34</f>
        <v>8.7263456724652563E-2</v>
      </c>
      <c r="DZ5" s="57"/>
      <c r="EA5" s="14" t="s">
        <v>131</v>
      </c>
      <c r="EB5" s="14"/>
      <c r="EC5" s="14"/>
      <c r="ED5" s="40" t="str">
        <f>EA5</f>
        <v>110,431</v>
      </c>
      <c r="EE5" s="58">
        <f>ED5/EA3</f>
        <v>5.5779260990834363E-2</v>
      </c>
      <c r="EF5" s="58">
        <f>ED5/B34</f>
        <v>0.26863823565901279</v>
      </c>
      <c r="EG5" s="58"/>
      <c r="EH5" s="37" t="s">
        <v>141</v>
      </c>
      <c r="EI5" s="37"/>
      <c r="EJ5" s="37"/>
      <c r="EK5" s="59" t="str">
        <f>EH5</f>
        <v>45,607</v>
      </c>
      <c r="EL5" s="60">
        <f>EK5/EH3</f>
        <v>5.7395596319191347E-2</v>
      </c>
      <c r="EM5" s="60">
        <f>EK5/B34</f>
        <v>0.11094515139499413</v>
      </c>
      <c r="EN5" s="60"/>
      <c r="EO5" s="21" t="s">
        <v>135</v>
      </c>
      <c r="EP5" s="21"/>
      <c r="EQ5" s="21"/>
      <c r="ER5" s="21" t="s">
        <v>137</v>
      </c>
      <c r="ES5" s="21"/>
      <c r="ET5" s="21"/>
      <c r="EU5" s="21" t="s">
        <v>148</v>
      </c>
      <c r="EV5" s="21"/>
      <c r="EW5" s="21"/>
      <c r="EX5" s="61">
        <f>EO5+ER5+EU5</f>
        <v>24493</v>
      </c>
      <c r="EY5" s="62">
        <f>EX5/(EO3+ER3+EU3)</f>
        <v>6.2944107647196393E-2</v>
      </c>
      <c r="EZ5" s="62">
        <f>EX5/B34</f>
        <v>5.9582511305667794E-2</v>
      </c>
      <c r="FA5" s="62"/>
      <c r="FB5" s="23" t="s">
        <v>122</v>
      </c>
      <c r="FC5" s="23"/>
      <c r="FD5" s="23"/>
      <c r="FE5" s="23" t="s">
        <v>149</v>
      </c>
      <c r="FF5" s="23"/>
      <c r="FG5" s="23"/>
      <c r="FH5" s="63">
        <f>FB5+FE5</f>
        <v>8180</v>
      </c>
      <c r="FI5" s="64">
        <f>FH5/(FB3+FE3)</f>
        <v>7.8245315324794576E-2</v>
      </c>
      <c r="FJ5" s="64">
        <f>FH5/B34</f>
        <v>1.9898948372202775E-2</v>
      </c>
      <c r="FK5" s="64"/>
      <c r="FL5" s="32" t="s">
        <v>132</v>
      </c>
      <c r="FM5" s="32"/>
      <c r="FN5" s="32"/>
      <c r="FO5" s="32" t="s">
        <v>132</v>
      </c>
      <c r="FP5" s="67">
        <f>FO5/FL3</f>
        <v>4.8932995621399446E-2</v>
      </c>
      <c r="FQ5" s="67">
        <f>FO5/B34</f>
        <v>2.9279186137876844E-2</v>
      </c>
      <c r="FR5" s="67"/>
      <c r="FS5" s="28" t="s">
        <v>128</v>
      </c>
      <c r="FT5" s="28"/>
      <c r="FU5" s="28"/>
      <c r="FV5" s="28" t="s">
        <v>139</v>
      </c>
      <c r="FW5" s="28"/>
      <c r="FX5" s="28"/>
      <c r="FY5" s="68">
        <f>FS5+FV5</f>
        <v>7307</v>
      </c>
      <c r="FZ5" s="69">
        <f>FY5/(FS3+FV3)</f>
        <v>8.2137116264430488E-2</v>
      </c>
      <c r="GA5" s="69">
        <f>FY5/B33</f>
        <v>7.9739055659104902E-3</v>
      </c>
      <c r="GB5" s="69"/>
      <c r="GC5" s="16" t="s">
        <v>119</v>
      </c>
      <c r="GD5" s="16"/>
      <c r="GE5" s="16"/>
      <c r="GF5" s="16" t="s">
        <v>130</v>
      </c>
      <c r="GG5" s="16"/>
      <c r="GH5" s="16"/>
      <c r="GI5" s="71">
        <f>GC5+GF5</f>
        <v>5767</v>
      </c>
      <c r="GJ5" s="72">
        <f>GI5/(GC3+GF3)</f>
        <v>5.7912654020345247E-2</v>
      </c>
      <c r="GK5" s="72">
        <f>GI5/B34</f>
        <v>1.402900186583049E-2</v>
      </c>
      <c r="GL5" s="72"/>
    </row>
    <row r="6" spans="1:194" ht="15" customHeight="1" x14ac:dyDescent="0.25">
      <c r="A6" s="2" t="s">
        <v>154</v>
      </c>
      <c r="B6" s="26" t="s">
        <v>164</v>
      </c>
      <c r="C6" s="26"/>
      <c r="D6" s="26"/>
      <c r="E6" s="26" t="s">
        <v>180</v>
      </c>
      <c r="F6" s="26"/>
      <c r="G6" s="26"/>
      <c r="H6" s="26" t="s">
        <v>187</v>
      </c>
      <c r="I6" s="26"/>
      <c r="J6" s="26"/>
      <c r="K6" s="38">
        <f>B6+E6+H6</f>
        <v>15789</v>
      </c>
      <c r="L6" s="82">
        <f>K6/(B3+E3+H3)</f>
        <v>0.24908107084825443</v>
      </c>
      <c r="M6" s="82">
        <f>K6/B35</f>
        <v>1.3268803143703769E-2</v>
      </c>
      <c r="N6" s="88"/>
      <c r="O6" s="14" t="s">
        <v>176</v>
      </c>
      <c r="P6" s="14"/>
      <c r="Q6" s="14" t="s">
        <v>115</v>
      </c>
      <c r="R6" s="14" t="s">
        <v>186</v>
      </c>
      <c r="S6" s="14"/>
      <c r="T6" s="14"/>
      <c r="U6" s="40">
        <f>O6+R6</f>
        <v>97870</v>
      </c>
      <c r="V6" s="58">
        <f>U6/(K3+O3+R3)</f>
        <v>0.20198497134401422</v>
      </c>
      <c r="W6" s="58">
        <f>U6/B35</f>
        <v>8.224825914714598E-2</v>
      </c>
      <c r="X6" s="58"/>
      <c r="Y6" s="3" t="s">
        <v>156</v>
      </c>
      <c r="Z6" s="3"/>
      <c r="AA6" s="3"/>
      <c r="AB6" s="3" t="s">
        <v>166</v>
      </c>
      <c r="AC6" s="3"/>
      <c r="AD6" s="3"/>
      <c r="AE6" s="3" t="s">
        <v>192</v>
      </c>
      <c r="AF6" s="3"/>
      <c r="AG6" s="3"/>
      <c r="AH6" s="42">
        <f>Y6+AB6+AE6</f>
        <v>19397</v>
      </c>
      <c r="AI6" s="41">
        <f>AH7/(Y3+AB3+AE3)</f>
        <v>0.349061069906896</v>
      </c>
      <c r="AJ6" s="41">
        <f>AH6/B35</f>
        <v>1.6300904083755906E-2</v>
      </c>
      <c r="AK6" s="41"/>
      <c r="AL6" s="19" t="s">
        <v>161</v>
      </c>
      <c r="AM6" s="19"/>
      <c r="AN6" s="19"/>
      <c r="AO6" s="19" t="s">
        <v>190</v>
      </c>
      <c r="AP6" s="19"/>
      <c r="AQ6" s="19"/>
      <c r="AR6" s="43">
        <f>AL6+AO6</f>
        <v>13083</v>
      </c>
      <c r="AS6" s="44">
        <f>AR6/(AL3+AO3)</f>
        <v>0.22460471424402137</v>
      </c>
      <c r="AT6" s="44">
        <f>AR6/B35</f>
        <v>1.0994727438664665E-2</v>
      </c>
      <c r="AU6" s="44"/>
      <c r="AV6" s="35" t="s">
        <v>178</v>
      </c>
      <c r="AW6" s="35"/>
      <c r="AX6" s="35"/>
      <c r="AY6" s="35" t="str">
        <f t="shared" si="0"/>
        <v>11,319</v>
      </c>
      <c r="AZ6" s="45">
        <f>AY6/AV3</f>
        <v>0.27895800473186122</v>
      </c>
      <c r="BA6" s="45">
        <f>AY6/B34</f>
        <v>2.753498736246494E-2</v>
      </c>
      <c r="BB6" s="45"/>
      <c r="BC6" s="8" t="s">
        <v>158</v>
      </c>
      <c r="BD6" s="8"/>
      <c r="BE6" s="8"/>
      <c r="BF6" s="8" t="s">
        <v>163</v>
      </c>
      <c r="BG6" s="8"/>
      <c r="BH6" s="8"/>
      <c r="BI6" s="39">
        <f>BC6+BF6</f>
        <v>21684</v>
      </c>
      <c r="BJ6" s="46">
        <f>BI6/(BC3+BF3)</f>
        <v>0.19394134535404761</v>
      </c>
      <c r="BK6" s="46">
        <f>BI6/B35</f>
        <v>1.8222859419093834E-2</v>
      </c>
      <c r="BL6" s="46"/>
      <c r="BM6" s="7" t="s">
        <v>155</v>
      </c>
      <c r="BN6" s="7"/>
      <c r="BO6" s="7"/>
      <c r="BP6" s="7" t="s">
        <v>167</v>
      </c>
      <c r="BQ6" s="7"/>
      <c r="BR6" s="7"/>
      <c r="BS6" s="47">
        <f>BM6+BP6</f>
        <v>29366</v>
      </c>
      <c r="BT6" s="48">
        <f>BS6/(BM3+BP3)</f>
        <v>0.26909930631282819</v>
      </c>
      <c r="BU6" s="48">
        <f>BS6/B35</f>
        <v>2.4678679657863377E-2</v>
      </c>
      <c r="BV6" s="48"/>
      <c r="BW6" s="5" t="s">
        <v>157</v>
      </c>
      <c r="BX6" s="5"/>
      <c r="BY6" s="5"/>
      <c r="BZ6" s="5" t="s">
        <v>165</v>
      </c>
      <c r="CA6" s="5"/>
      <c r="CB6" s="5"/>
      <c r="CC6" s="49">
        <f>BW6+BZ6</f>
        <v>54163</v>
      </c>
      <c r="CD6" s="50">
        <f>CC6/(BW3+BZ3)</f>
        <v>0.2063989269069694</v>
      </c>
      <c r="CE6" s="50">
        <f>CC6/B35</f>
        <v>4.5517650558770488E-2</v>
      </c>
      <c r="CF6" s="50"/>
      <c r="CG6" s="34" t="s">
        <v>173</v>
      </c>
      <c r="CH6" s="34"/>
      <c r="CI6" s="34"/>
      <c r="CJ6" s="34" t="s">
        <v>193</v>
      </c>
      <c r="CK6" s="34"/>
      <c r="CL6" s="34"/>
      <c r="CM6" s="51">
        <f>CG6+CJ6</f>
        <v>83585</v>
      </c>
      <c r="CN6" s="52">
        <f>CM6/(CG3+CJ3)</f>
        <v>0.29681435475680645</v>
      </c>
      <c r="CO6" s="52">
        <f>CM6/B35</f>
        <v>7.024339165029321E-2</v>
      </c>
      <c r="CP6" s="52"/>
      <c r="CQ6" s="18" t="s">
        <v>160</v>
      </c>
      <c r="CR6" s="18"/>
      <c r="CS6" s="18"/>
      <c r="CT6" s="18" t="s">
        <v>174</v>
      </c>
      <c r="CU6" s="18"/>
      <c r="CV6" s="18"/>
      <c r="CW6" s="18" t="s">
        <v>184</v>
      </c>
      <c r="CX6" s="18"/>
      <c r="CY6" s="18"/>
      <c r="CZ6" s="53">
        <f>CQ6+CT6+CW6</f>
        <v>74628</v>
      </c>
      <c r="DA6" s="54">
        <f>CZ6/(CQ3+CT3+CW3)</f>
        <v>0.16025390499177558</v>
      </c>
      <c r="DB6" s="54">
        <f>CZ6/B35</f>
        <v>6.271608341302963E-2</v>
      </c>
      <c r="DC6" s="54"/>
      <c r="DD6" s="12" t="s">
        <v>169</v>
      </c>
      <c r="DE6" s="12"/>
      <c r="DF6" s="12"/>
      <c r="DG6" s="12" t="s">
        <v>182</v>
      </c>
      <c r="DH6" s="12"/>
      <c r="DI6" s="12"/>
      <c r="DJ6" s="12" t="s">
        <v>183</v>
      </c>
      <c r="DK6" s="12"/>
      <c r="DL6" s="12"/>
      <c r="DM6" s="12" t="s">
        <v>191</v>
      </c>
      <c r="DN6" s="55"/>
      <c r="DO6" s="12"/>
      <c r="DP6" s="55">
        <f>DD6+DG6+DJ6+DM6</f>
        <v>77723</v>
      </c>
      <c r="DQ6" s="56">
        <f>DP6/(DD3+DG3+DJ3+DM3)</f>
        <v>0.19014475593078528</v>
      </c>
      <c r="DR6" s="56">
        <f>DP6/B35</f>
        <v>6.5317068005452408E-2</v>
      </c>
      <c r="DS6" s="56"/>
      <c r="DT6" s="30" t="s">
        <v>185</v>
      </c>
      <c r="DU6" s="30"/>
      <c r="DV6" s="30"/>
      <c r="DW6" s="30" t="s">
        <v>185</v>
      </c>
      <c r="DX6" s="57">
        <f>DW6/DT3</f>
        <v>0.13145981425685505</v>
      </c>
      <c r="DY6" s="57">
        <f>DW6/B35</f>
        <v>8.011704850857275E-2</v>
      </c>
      <c r="DZ6" s="57"/>
      <c r="EA6" s="14" t="s">
        <v>171</v>
      </c>
      <c r="EB6" s="14"/>
      <c r="EC6" s="14"/>
      <c r="ED6" s="40" t="str">
        <f>EA6</f>
        <v>293,610</v>
      </c>
      <c r="EE6" s="58">
        <f>ED6/EA3</f>
        <v>0.1483039075940531</v>
      </c>
      <c r="EF6" s="58">
        <f>ED6/B35</f>
        <v>0.24674477744143794</v>
      </c>
      <c r="EG6" s="58"/>
      <c r="EH6" s="37" t="s">
        <v>181</v>
      </c>
      <c r="EI6" s="37"/>
      <c r="EJ6" s="37"/>
      <c r="EK6" s="59" t="str">
        <f>EH6</f>
        <v>131,537</v>
      </c>
      <c r="EL6" s="60">
        <f>EK6/EH3</f>
        <v>0.16553696917222077</v>
      </c>
      <c r="EM6" s="60">
        <f>EK6/B35</f>
        <v>0.1105414249865959</v>
      </c>
      <c r="EN6" s="60"/>
      <c r="EO6" s="21" t="s">
        <v>175</v>
      </c>
      <c r="EP6" s="21"/>
      <c r="EQ6" s="21"/>
      <c r="ER6" s="21" t="s">
        <v>177</v>
      </c>
      <c r="ES6" s="21"/>
      <c r="ET6" s="21"/>
      <c r="EU6" s="21" t="s">
        <v>188</v>
      </c>
      <c r="EV6" s="21"/>
      <c r="EW6" s="21"/>
      <c r="EX6" s="61">
        <f>EO6+ER6+EU6</f>
        <v>68995</v>
      </c>
      <c r="EY6" s="62">
        <f>EX6/(EO3+ER3+EU3)</f>
        <v>0.17730897428319581</v>
      </c>
      <c r="EZ6" s="62">
        <f>EX6/B35</f>
        <v>5.7982207416545792E-2</v>
      </c>
      <c r="FA6" s="62"/>
      <c r="FB6" s="23" t="s">
        <v>162</v>
      </c>
      <c r="FC6" s="23"/>
      <c r="FD6" s="23"/>
      <c r="FE6" s="23" t="s">
        <v>189</v>
      </c>
      <c r="FF6" s="23"/>
      <c r="FG6" s="23"/>
      <c r="FH6" s="63">
        <f>FB6+FE6</f>
        <v>25271</v>
      </c>
      <c r="FI6" s="64">
        <f>FH6/(FB3+FE3)</f>
        <v>0.24172828405536478</v>
      </c>
      <c r="FJ6" s="64">
        <f>FH6/B35</f>
        <v>2.1237312321523715E-2</v>
      </c>
      <c r="FK6" s="64"/>
      <c r="FL6" s="32" t="s">
        <v>172</v>
      </c>
      <c r="FM6" s="32"/>
      <c r="FN6" s="32"/>
      <c r="FO6" s="32" t="s">
        <v>172</v>
      </c>
      <c r="FP6" s="67">
        <f>FO6/FL3</f>
        <v>0.14433526176062836</v>
      </c>
      <c r="FQ6" s="67">
        <f>FO6/B35</f>
        <v>2.983526817453741E-2</v>
      </c>
      <c r="FR6" s="67"/>
      <c r="FS6" s="28" t="s">
        <v>168</v>
      </c>
      <c r="FT6" s="28"/>
      <c r="FU6" s="28"/>
      <c r="FV6" s="28" t="s">
        <v>179</v>
      </c>
      <c r="FW6" s="28"/>
      <c r="FX6" s="28"/>
      <c r="FY6" s="68">
        <f>FS6+FV6</f>
        <v>21675</v>
      </c>
      <c r="FZ6" s="69">
        <f>FY6/(FS3+FV3)</f>
        <v>0.24364609210777757</v>
      </c>
      <c r="GA6" s="69">
        <f>FY6/B34</f>
        <v>5.2727347917786695E-2</v>
      </c>
      <c r="GB6" s="69"/>
      <c r="GC6" s="16" t="s">
        <v>159</v>
      </c>
      <c r="GD6" s="16"/>
      <c r="GE6" s="16"/>
      <c r="GF6" s="16" t="s">
        <v>170</v>
      </c>
      <c r="GG6" s="16"/>
      <c r="GH6" s="16"/>
      <c r="GI6" s="71">
        <f>GC6+GF6</f>
        <v>18603</v>
      </c>
      <c r="GJ6" s="72">
        <f>GI6/(GC3+GF3)</f>
        <v>0.18681274540323958</v>
      </c>
      <c r="GK6" s="72">
        <f>GI6/B35</f>
        <v>1.5633640185085895E-2</v>
      </c>
      <c r="GL6" s="72"/>
    </row>
    <row r="7" spans="1:194" ht="15" customHeight="1" x14ac:dyDescent="0.25">
      <c r="A7" s="2" t="s">
        <v>194</v>
      </c>
      <c r="B7" s="26" t="s">
        <v>204</v>
      </c>
      <c r="C7" s="26"/>
      <c r="D7" s="26"/>
      <c r="E7" s="26" t="s">
        <v>220</v>
      </c>
      <c r="F7" s="26"/>
      <c r="G7" s="26"/>
      <c r="H7" s="26" t="s">
        <v>227</v>
      </c>
      <c r="I7" s="26"/>
      <c r="J7" s="26"/>
      <c r="K7" s="38">
        <f>B7+E7+H7</f>
        <v>20350</v>
      </c>
      <c r="L7" s="82">
        <f>K7/(B3+E3+H3)</f>
        <v>0.32103361782012652</v>
      </c>
      <c r="M7" s="82">
        <f>K7/B36</f>
        <v>1.3685281563740123E-2</v>
      </c>
      <c r="N7" s="88"/>
      <c r="O7" s="14" t="s">
        <v>216</v>
      </c>
      <c r="P7" s="14"/>
      <c r="Q7" s="14" t="s">
        <v>115</v>
      </c>
      <c r="R7" s="14" t="s">
        <v>226</v>
      </c>
      <c r="S7" s="14"/>
      <c r="T7" s="14"/>
      <c r="U7" s="40">
        <f>O7+R7</f>
        <v>120623</v>
      </c>
      <c r="V7" s="58">
        <f>U7/(K3+O3+R3)</f>
        <v>0.24894281392080339</v>
      </c>
      <c r="W7" s="58">
        <f>U7/B36</f>
        <v>8.1118413664030706E-2</v>
      </c>
      <c r="X7" s="58"/>
      <c r="Y7" s="3" t="s">
        <v>196</v>
      </c>
      <c r="Z7" s="3"/>
      <c r="AA7" s="3"/>
      <c r="AB7" s="3" t="s">
        <v>206</v>
      </c>
      <c r="AC7" s="3"/>
      <c r="AD7" s="3"/>
      <c r="AE7" s="3" t="s">
        <v>232</v>
      </c>
      <c r="AF7" s="3"/>
      <c r="AG7" s="3"/>
      <c r="AH7" s="42">
        <f>Y7+AB7+AE7</f>
        <v>22120</v>
      </c>
      <c r="AI7" s="41">
        <f>AH7/(Y3+AB3+AE3)</f>
        <v>0.349061069906896</v>
      </c>
      <c r="AJ7" s="41">
        <f>AH7/B36</f>
        <v>1.4875598436851673E-2</v>
      </c>
      <c r="AK7" s="41"/>
      <c r="AL7" s="19" t="s">
        <v>201</v>
      </c>
      <c r="AM7" s="19"/>
      <c r="AN7" s="19"/>
      <c r="AO7" s="19" t="s">
        <v>230</v>
      </c>
      <c r="AP7" s="19"/>
      <c r="AQ7" s="19"/>
      <c r="AR7" s="43">
        <f>AL7+AO7</f>
        <v>15988</v>
      </c>
      <c r="AS7" s="44">
        <f>AR7/(AL3+AO3)</f>
        <v>0.27447681505261895</v>
      </c>
      <c r="AT7" s="44">
        <f>AR7/B36</f>
        <v>1.0751856591699121E-2</v>
      </c>
      <c r="AU7" s="44"/>
      <c r="AV7" s="35" t="s">
        <v>218</v>
      </c>
      <c r="AW7" s="35"/>
      <c r="AX7" s="35"/>
      <c r="AY7" s="35" t="str">
        <f t="shared" si="0"/>
        <v>14,122</v>
      </c>
      <c r="AZ7" s="45">
        <f>AY7/AV3</f>
        <v>0.34803824921135645</v>
      </c>
      <c r="BA7" s="45">
        <f>AY7/B35</f>
        <v>1.1867885109594314E-2</v>
      </c>
      <c r="BB7" s="45"/>
      <c r="BC7" s="8" t="s">
        <v>198</v>
      </c>
      <c r="BD7" s="8"/>
      <c r="BE7" s="8"/>
      <c r="BF7" s="8" t="s">
        <v>203</v>
      </c>
      <c r="BG7" s="8"/>
      <c r="BH7" s="8"/>
      <c r="BI7" s="39">
        <f>BC7+BF7</f>
        <v>29440</v>
      </c>
      <c r="BJ7" s="46">
        <f>BI7/(BC3+BF3)</f>
        <v>0.26331088393392182</v>
      </c>
      <c r="BK7" s="46">
        <f>BI7/B36</f>
        <v>1.9798264827346892E-2</v>
      </c>
      <c r="BL7" s="46"/>
      <c r="BM7" s="7" t="s">
        <v>195</v>
      </c>
      <c r="BN7" s="7"/>
      <c r="BO7" s="7"/>
      <c r="BP7" s="7" t="s">
        <v>207</v>
      </c>
      <c r="BQ7" s="7"/>
      <c r="BR7" s="7"/>
      <c r="BS7" s="47">
        <f>BM7+BP7</f>
        <v>36821</v>
      </c>
      <c r="BT7" s="48">
        <f>BS7/(BM3+BP3)</f>
        <v>0.33741420546702466</v>
      </c>
      <c r="BU7" s="48">
        <f>BS7/B36</f>
        <v>2.4761953437762902E-2</v>
      </c>
      <c r="BV7" s="48"/>
      <c r="BW7" s="5" t="s">
        <v>197</v>
      </c>
      <c r="BX7" s="5"/>
      <c r="BY7" s="5"/>
      <c r="BZ7" s="5" t="s">
        <v>205</v>
      </c>
      <c r="CA7" s="5"/>
      <c r="CB7" s="5"/>
      <c r="CC7" s="49">
        <f>BW7+BZ7</f>
        <v>69148</v>
      </c>
      <c r="CD7" s="50">
        <f>CC7/(BW3+BZ3)</f>
        <v>0.26350226165026158</v>
      </c>
      <c r="CE7" s="50">
        <f>CC7/B36</f>
        <v>4.6501712509557841E-2</v>
      </c>
      <c r="CF7" s="50"/>
      <c r="CG7" s="34" t="s">
        <v>213</v>
      </c>
      <c r="CH7" s="34"/>
      <c r="CI7" s="34"/>
      <c r="CJ7" s="34" t="s">
        <v>233</v>
      </c>
      <c r="CK7" s="34"/>
      <c r="CL7" s="34"/>
      <c r="CM7" s="51">
        <f>CG7+CJ7</f>
        <v>103223</v>
      </c>
      <c r="CN7" s="52">
        <f>CM7/(CG3+CJ3)</f>
        <v>0.366549837184445</v>
      </c>
      <c r="CO7" s="52">
        <f>CM7/B36</f>
        <v>6.9416993555476494E-2</v>
      </c>
      <c r="CP7" s="52"/>
      <c r="CQ7" s="18" t="s">
        <v>200</v>
      </c>
      <c r="CR7" s="18"/>
      <c r="CS7" s="18"/>
      <c r="CT7" s="18" t="s">
        <v>214</v>
      </c>
      <c r="CU7" s="18"/>
      <c r="CV7" s="18"/>
      <c r="CW7" s="18" t="s">
        <v>224</v>
      </c>
      <c r="CX7" s="18"/>
      <c r="CY7" s="18"/>
      <c r="CZ7" s="53">
        <f>CQ7+CT7+CW7</f>
        <v>98517</v>
      </c>
      <c r="DA7" s="54">
        <f>CZ7/(CQ3+CT3+CW3)</f>
        <v>0.21155241944142619</v>
      </c>
      <c r="DB7" s="54">
        <f>CZ7/B36</f>
        <v>6.6252230162898565E-2</v>
      </c>
      <c r="DC7" s="54"/>
      <c r="DD7" s="12" t="s">
        <v>209</v>
      </c>
      <c r="DE7" s="12"/>
      <c r="DF7" s="12"/>
      <c r="DG7" s="12" t="s">
        <v>222</v>
      </c>
      <c r="DH7" s="12"/>
      <c r="DI7" s="12"/>
      <c r="DJ7" s="12" t="s">
        <v>223</v>
      </c>
      <c r="DK7" s="12"/>
      <c r="DL7" s="12"/>
      <c r="DM7" s="12" t="s">
        <v>231</v>
      </c>
      <c r="DN7" s="55"/>
      <c r="DO7" s="12"/>
      <c r="DP7" s="55">
        <f>DD7+DG7+DJ7+DM7</f>
        <v>96718</v>
      </c>
      <c r="DQ7" s="56">
        <f>DP7/(DD3+DG3+DJ3+DM3)</f>
        <v>0.23661490812389757</v>
      </c>
      <c r="DR7" s="56">
        <f>DP7/B36</f>
        <v>6.5042410922939428E-2</v>
      </c>
      <c r="DS7" s="56"/>
      <c r="DT7" s="30" t="s">
        <v>225</v>
      </c>
      <c r="DU7" s="30"/>
      <c r="DV7" s="30"/>
      <c r="DW7" s="30" t="s">
        <v>225</v>
      </c>
      <c r="DX7" s="57">
        <f>DW7/DT3</f>
        <v>0.16567957583822282</v>
      </c>
      <c r="DY7" s="57">
        <f>DW7/B36</f>
        <v>8.0800323335792429E-2</v>
      </c>
      <c r="DZ7" s="57"/>
      <c r="EA7" s="14" t="s">
        <v>211</v>
      </c>
      <c r="EB7" s="14"/>
      <c r="EC7" s="14"/>
      <c r="ED7" s="40" t="str">
        <f>EA7</f>
        <v>360,529</v>
      </c>
      <c r="EE7" s="58">
        <f>ED7/EA3</f>
        <v>0.18210503559475619</v>
      </c>
      <c r="EF7" s="58">
        <f>ED7/B36</f>
        <v>0.24245409714465174</v>
      </c>
      <c r="EG7" s="58"/>
      <c r="EH7" s="37" t="s">
        <v>221</v>
      </c>
      <c r="EI7" s="37"/>
      <c r="EJ7" s="37"/>
      <c r="EK7" s="59" t="str">
        <f>EH7</f>
        <v>169,454</v>
      </c>
      <c r="EL7" s="60">
        <f>EK7/EH3</f>
        <v>0.2132548376054608</v>
      </c>
      <c r="EM7" s="60">
        <f>EK7/B36</f>
        <v>0.11395703695833016</v>
      </c>
      <c r="EN7" s="60"/>
      <c r="EO7" s="21" t="s">
        <v>215</v>
      </c>
      <c r="EP7" s="21"/>
      <c r="EQ7" s="21"/>
      <c r="ER7" s="21" t="s">
        <v>217</v>
      </c>
      <c r="ES7" s="21"/>
      <c r="ET7" s="21"/>
      <c r="EU7" s="21" t="s">
        <v>228</v>
      </c>
      <c r="EV7" s="21"/>
      <c r="EW7" s="21"/>
      <c r="EX7" s="61">
        <f>EO7+ER7+EU7</f>
        <v>86341</v>
      </c>
      <c r="EY7" s="62">
        <f>EX7/(EO3+ER3+EU3)</f>
        <v>0.22188613883013855</v>
      </c>
      <c r="EZ7" s="62">
        <f>EX7/B36</f>
        <v>5.8063926068544769E-2</v>
      </c>
      <c r="FA7" s="62"/>
      <c r="FB7" s="23" t="s">
        <v>202</v>
      </c>
      <c r="FC7" s="23"/>
      <c r="FD7" s="23"/>
      <c r="FE7" s="23" t="s">
        <v>229</v>
      </c>
      <c r="FF7" s="23"/>
      <c r="FG7" s="23"/>
      <c r="FH7" s="63">
        <f>FB7+FE7</f>
        <v>30165</v>
      </c>
      <c r="FI7" s="64">
        <f>FH7/(FB3+FE3)</f>
        <v>0.28854155706264406</v>
      </c>
      <c r="FJ7" s="64">
        <f>FH7/B36</f>
        <v>2.0285823998536651E-2</v>
      </c>
      <c r="FK7" s="64"/>
      <c r="FL7" s="32" t="s">
        <v>212</v>
      </c>
      <c r="FM7" s="32"/>
      <c r="FN7" s="32"/>
      <c r="FO7" s="32" t="s">
        <v>212</v>
      </c>
      <c r="FP7" s="67">
        <f>FO7/FL3</f>
        <v>0.17678244006358526</v>
      </c>
      <c r="FQ7" s="67">
        <f>FO7/B36</f>
        <v>2.9242117849440384E-2</v>
      </c>
      <c r="FR7" s="67"/>
      <c r="FS7" s="28" t="s">
        <v>208</v>
      </c>
      <c r="FT7" s="28"/>
      <c r="FU7" s="28"/>
      <c r="FV7" s="28" t="s">
        <v>219</v>
      </c>
      <c r="FW7" s="28"/>
      <c r="FX7" s="28"/>
      <c r="FY7" s="68">
        <f>FS7+FV7</f>
        <v>26602</v>
      </c>
      <c r="FZ7" s="69">
        <f>FY7/(FS3+FV3)</f>
        <v>0.29902991198390305</v>
      </c>
      <c r="GA7" s="69">
        <f>FY7/B35</f>
        <v>2.2355861753677094E-2</v>
      </c>
      <c r="GB7" s="69"/>
      <c r="GC7" s="16" t="s">
        <v>199</v>
      </c>
      <c r="GD7" s="16"/>
      <c r="GE7" s="16"/>
      <c r="GF7" s="16" t="s">
        <v>210</v>
      </c>
      <c r="GG7" s="16"/>
      <c r="GH7" s="16"/>
      <c r="GI7" s="71">
        <f>GC7+GF7</f>
        <v>23205</v>
      </c>
      <c r="GJ7" s="72">
        <f>GI7/(GC3+GF3)</f>
        <v>0.2330263805344393</v>
      </c>
      <c r="GK7" s="72">
        <f>GI7/B36</f>
        <v>1.5605255955114966E-2</v>
      </c>
      <c r="GL7" s="72"/>
    </row>
    <row r="8" spans="1:194" ht="15" customHeight="1" x14ac:dyDescent="0.25">
      <c r="A8" s="2" t="s">
        <v>234</v>
      </c>
      <c r="B8" s="26" t="s">
        <v>244</v>
      </c>
      <c r="C8" s="26"/>
      <c r="D8" s="26"/>
      <c r="E8" s="26" t="s">
        <v>260</v>
      </c>
      <c r="F8" s="26"/>
      <c r="G8" s="26"/>
      <c r="H8" s="26" t="s">
        <v>267</v>
      </c>
      <c r="I8" s="26"/>
      <c r="J8" s="26"/>
      <c r="K8" s="38">
        <f>B8+E8+H8</f>
        <v>25731</v>
      </c>
      <c r="L8" s="82">
        <f>K8/(B3+E3+H3)</f>
        <v>0.40592216315133539</v>
      </c>
      <c r="M8" s="82">
        <f>K8/B37</f>
        <v>1.3646901085822572E-2</v>
      </c>
      <c r="N8" s="82"/>
      <c r="O8" s="14" t="s">
        <v>256</v>
      </c>
      <c r="P8" s="14"/>
      <c r="Q8" s="14" t="s">
        <v>115</v>
      </c>
      <c r="R8" s="14" t="s">
        <v>266</v>
      </c>
      <c r="S8" s="14"/>
      <c r="T8" s="14"/>
      <c r="U8" s="40">
        <f>O8+R8</f>
        <v>151404</v>
      </c>
      <c r="V8" s="58">
        <f>U8/(K3+O3+R3)</f>
        <v>0.31246891387932085</v>
      </c>
      <c r="W8" s="58">
        <f>U8/B37</f>
        <v>8.0299848898133797E-2</v>
      </c>
      <c r="X8" s="58"/>
      <c r="Y8" s="3" t="s">
        <v>236</v>
      </c>
      <c r="Z8" s="3"/>
      <c r="AA8" s="3"/>
      <c r="AB8" s="3" t="s">
        <v>246</v>
      </c>
      <c r="AC8" s="3"/>
      <c r="AD8" s="3"/>
      <c r="AE8" s="3" t="s">
        <v>272</v>
      </c>
      <c r="AF8" s="3"/>
      <c r="AG8" s="3"/>
      <c r="AH8" s="42">
        <f>Y8+AB8+AE8</f>
        <v>26831</v>
      </c>
      <c r="AI8" s="41">
        <f>AH8/(Y3+AB3+AE3)</f>
        <v>0.4234022408079533</v>
      </c>
      <c r="AJ8" s="41">
        <f>AH8/B37</f>
        <v>1.4230305974649466E-2</v>
      </c>
      <c r="AK8" s="41"/>
      <c r="AL8" s="19" t="s">
        <v>241</v>
      </c>
      <c r="AM8" s="19"/>
      <c r="AN8" s="19"/>
      <c r="AO8" s="19" t="s">
        <v>270</v>
      </c>
      <c r="AP8" s="19"/>
      <c r="AQ8" s="19"/>
      <c r="AR8" s="43">
        <f>AL8+AO8</f>
        <v>20585</v>
      </c>
      <c r="AS8" s="44">
        <f>AR8/(AL3+AO3)</f>
        <v>0.35339662483476109</v>
      </c>
      <c r="AT8" s="44">
        <f>AR8/B37</f>
        <v>1.0917626942274208E-2</v>
      </c>
      <c r="AU8" s="44"/>
      <c r="AV8" s="35" t="s">
        <v>258</v>
      </c>
      <c r="AW8" s="35"/>
      <c r="AX8" s="35"/>
      <c r="AY8" s="35" t="str">
        <f t="shared" si="0"/>
        <v>17,785</v>
      </c>
      <c r="AZ8" s="45">
        <f>AY8/AV3</f>
        <v>0.43831328864353314</v>
      </c>
      <c r="BA8" s="45">
        <f>AY8/B36</f>
        <v>1.1960330840841185E-2</v>
      </c>
      <c r="BB8" s="45"/>
      <c r="BC8" s="8" t="s">
        <v>238</v>
      </c>
      <c r="BD8" s="8"/>
      <c r="BE8" s="8"/>
      <c r="BF8" s="8" t="s">
        <v>243</v>
      </c>
      <c r="BG8" s="8"/>
      <c r="BH8" s="8"/>
      <c r="BI8" s="39">
        <f>BC8+BF8</f>
        <v>39518</v>
      </c>
      <c r="BJ8" s="46">
        <f>BI8/(BC3+BF3)</f>
        <v>0.35344835296537785</v>
      </c>
      <c r="BK8" s="46">
        <f>BI8/B37</f>
        <v>2.0959085815146571E-2</v>
      </c>
      <c r="BL8" s="46"/>
      <c r="BM8" s="7" t="s">
        <v>235</v>
      </c>
      <c r="BN8" s="7"/>
      <c r="BO8" s="7"/>
      <c r="BP8" s="7" t="s">
        <v>247</v>
      </c>
      <c r="BQ8" s="7"/>
      <c r="BR8" s="7"/>
      <c r="BS8" s="47">
        <f>BM8+BP8</f>
        <v>47194</v>
      </c>
      <c r="BT8" s="48">
        <f>BS8/(BM3+BP3)</f>
        <v>0.4324685916409321</v>
      </c>
      <c r="BU8" s="48">
        <f>BS8/B37</f>
        <v>2.5030191202996793E-2</v>
      </c>
      <c r="BV8" s="48"/>
      <c r="BW8" s="5" t="s">
        <v>237</v>
      </c>
      <c r="BX8" s="5"/>
      <c r="BY8" s="5"/>
      <c r="BZ8" s="5" t="s">
        <v>245</v>
      </c>
      <c r="CA8" s="5"/>
      <c r="CB8" s="5"/>
      <c r="CC8" s="49">
        <f>BW8+BZ8</f>
        <v>86170</v>
      </c>
      <c r="CD8" s="50">
        <f>CC8/(BW3+BZ3)</f>
        <v>0.3283679916469463</v>
      </c>
      <c r="CE8" s="50">
        <f>CC8/B37</f>
        <v>4.5701817518375931E-2</v>
      </c>
      <c r="CF8" s="50"/>
      <c r="CG8" s="34" t="s">
        <v>253</v>
      </c>
      <c r="CH8" s="34"/>
      <c r="CI8" s="34"/>
      <c r="CJ8" s="34" t="s">
        <v>273</v>
      </c>
      <c r="CK8" s="34"/>
      <c r="CL8" s="34"/>
      <c r="CM8" s="51">
        <f>CG8+CJ8</f>
        <v>127911</v>
      </c>
      <c r="CN8" s="52">
        <f>CM8/(CG3+CJ3)</f>
        <v>0.45421811247589727</v>
      </c>
      <c r="CO8" s="52">
        <f>CM8/B37</f>
        <v>6.7839911577033576E-2</v>
      </c>
      <c r="CP8" s="52"/>
      <c r="CQ8" s="18" t="s">
        <v>240</v>
      </c>
      <c r="CR8" s="18"/>
      <c r="CS8" s="18"/>
      <c r="CT8" s="18" t="s">
        <v>254</v>
      </c>
      <c r="CU8" s="18"/>
      <c r="CV8" s="18"/>
      <c r="CW8" s="18" t="s">
        <v>264</v>
      </c>
      <c r="CX8" s="18"/>
      <c r="CY8" s="18"/>
      <c r="CZ8" s="53">
        <f>CQ8+CT8+CW8</f>
        <v>127455</v>
      </c>
      <c r="DA8" s="54">
        <f>CZ8/(CQ3+CT3+CW3)</f>
        <v>0.27369300344008624</v>
      </c>
      <c r="DB8" s="54">
        <f>CZ8/B37</f>
        <v>6.7598063732210792E-2</v>
      </c>
      <c r="DC8" s="54"/>
      <c r="DD8" s="12" t="s">
        <v>249</v>
      </c>
      <c r="DE8" s="12"/>
      <c r="DF8" s="12"/>
      <c r="DG8" s="12" t="s">
        <v>262</v>
      </c>
      <c r="DH8" s="12"/>
      <c r="DI8" s="12"/>
      <c r="DJ8" s="12" t="s">
        <v>263</v>
      </c>
      <c r="DK8" s="12"/>
      <c r="DL8" s="12"/>
      <c r="DM8" s="12" t="s">
        <v>271</v>
      </c>
      <c r="DN8" s="55"/>
      <c r="DO8" s="12"/>
      <c r="DP8" s="55">
        <f>DD8+DG8+DJ8+DM8</f>
        <v>122957</v>
      </c>
      <c r="DQ8" s="56">
        <f>DP8/(DD3+DG3+DJ3+DM3)</f>
        <v>0.30080708097965297</v>
      </c>
      <c r="DR8" s="56">
        <f>DP8/B37</f>
        <v>6.521246810498954E-2</v>
      </c>
      <c r="DS8" s="56"/>
      <c r="DT8" s="30" t="s">
        <v>265</v>
      </c>
      <c r="DU8" s="30"/>
      <c r="DV8" s="30"/>
      <c r="DW8" s="30" t="s">
        <v>265</v>
      </c>
      <c r="DX8" s="57">
        <f>DW8/DT3</f>
        <v>0.21770282475747901</v>
      </c>
      <c r="DY8" s="57">
        <f>DW8/B37</f>
        <v>8.3732921484839698E-2</v>
      </c>
      <c r="DZ8" s="57"/>
      <c r="EA8" s="14" t="s">
        <v>251</v>
      </c>
      <c r="EB8" s="14"/>
      <c r="EC8" s="14"/>
      <c r="ED8" s="40" t="str">
        <f>EA8</f>
        <v>445,416</v>
      </c>
      <c r="EE8" s="58">
        <f>ED8/EA3</f>
        <v>0.22498189198226476</v>
      </c>
      <c r="EF8" s="58">
        <f>ED8/B37</f>
        <v>0.23623442905610922</v>
      </c>
      <c r="EG8" s="58"/>
      <c r="EH8" s="37" t="s">
        <v>261</v>
      </c>
      <c r="EI8" s="37"/>
      <c r="EJ8" s="37"/>
      <c r="EK8" s="59" t="str">
        <f>EH8</f>
        <v>217,404</v>
      </c>
      <c r="EL8" s="60">
        <f>EK8/EH3</f>
        <v>0.27359905764855125</v>
      </c>
      <c r="EM8" s="60">
        <f>EK8/B37</f>
        <v>0.11530414222774749</v>
      </c>
      <c r="EN8" s="60"/>
      <c r="EO8" s="21" t="s">
        <v>255</v>
      </c>
      <c r="EP8" s="21"/>
      <c r="EQ8" s="21"/>
      <c r="ER8" s="21" t="s">
        <v>257</v>
      </c>
      <c r="ES8" s="21"/>
      <c r="ET8" s="21"/>
      <c r="EU8" s="21" t="s">
        <v>268</v>
      </c>
      <c r="EV8" s="21"/>
      <c r="EW8" s="21"/>
      <c r="EX8" s="61">
        <f>EO8+ER8+EU8</f>
        <v>111556</v>
      </c>
      <c r="EY8" s="62">
        <f>EX8/(EO3+ER3+EU3)</f>
        <v>0.28668570092233048</v>
      </c>
      <c r="EZ8" s="62">
        <f>EX8/B37</f>
        <v>5.9165741616339154E-2</v>
      </c>
      <c r="FA8" s="62"/>
      <c r="FB8" s="23" t="s">
        <v>242</v>
      </c>
      <c r="FC8" s="23"/>
      <c r="FD8" s="23"/>
      <c r="FE8" s="23" t="s">
        <v>269</v>
      </c>
      <c r="FF8" s="23"/>
      <c r="FG8" s="23"/>
      <c r="FH8" s="63">
        <f>FB8+FE8</f>
        <v>37350</v>
      </c>
      <c r="FI8" s="64">
        <f>FH8/(FB3+FE3)</f>
        <v>0.35726925762604861</v>
      </c>
      <c r="FJ8" s="64">
        <f>FH8/B37</f>
        <v>1.9809247816076837E-2</v>
      </c>
      <c r="FK8" s="64"/>
      <c r="FL8" s="32" t="s">
        <v>252</v>
      </c>
      <c r="FM8" s="32"/>
      <c r="FN8" s="32"/>
      <c r="FO8" s="32" t="s">
        <v>252</v>
      </c>
      <c r="FP8" s="67">
        <f>FO8/FL3</f>
        <v>0.23431814578259863</v>
      </c>
      <c r="FQ8" s="67">
        <f>FO8/B37</f>
        <v>3.0567764334125527E-2</v>
      </c>
      <c r="FR8" s="67"/>
      <c r="FS8" s="28" t="s">
        <v>248</v>
      </c>
      <c r="FT8" s="28"/>
      <c r="FU8" s="28"/>
      <c r="FV8" s="28" t="s">
        <v>259</v>
      </c>
      <c r="FW8" s="28"/>
      <c r="FX8" s="28"/>
      <c r="FY8" s="68">
        <f>FS8+FV8</f>
        <v>33088</v>
      </c>
      <c r="FZ8" s="69">
        <f>FY8/(FS3+FV3)</f>
        <v>0.37193826508245187</v>
      </c>
      <c r="GA8" s="69">
        <f>FY8/B36</f>
        <v>2.225152807769205E-2</v>
      </c>
      <c r="GB8" s="69"/>
      <c r="GC8" s="16" t="s">
        <v>239</v>
      </c>
      <c r="GD8" s="16"/>
      <c r="GE8" s="16"/>
      <c r="GF8" s="16" t="s">
        <v>250</v>
      </c>
      <c r="GG8" s="16"/>
      <c r="GH8" s="16"/>
      <c r="GI8" s="71">
        <f>GC8+GF8</f>
        <v>31616</v>
      </c>
      <c r="GJ8" s="72">
        <f>GI8/(GC3+GF3)</f>
        <v>0.31749028429118004</v>
      </c>
      <c r="GK8" s="72">
        <f>GI8/B37</f>
        <v>1.676811724104646E-2</v>
      </c>
      <c r="GL8" s="72"/>
    </row>
    <row r="9" spans="1:194" ht="15" customHeight="1" x14ac:dyDescent="0.25">
      <c r="A9" s="2" t="s">
        <v>274</v>
      </c>
      <c r="B9" s="26" t="s">
        <v>284</v>
      </c>
      <c r="C9" s="26"/>
      <c r="D9" s="26"/>
      <c r="E9" s="26" t="s">
        <v>300</v>
      </c>
      <c r="F9" s="26"/>
      <c r="G9" s="26"/>
      <c r="H9" s="26" t="s">
        <v>306</v>
      </c>
      <c r="I9" s="26"/>
      <c r="J9" s="26"/>
      <c r="K9" s="38">
        <f>B9+E9+H9</f>
        <v>27005</v>
      </c>
      <c r="L9" s="82">
        <f>K9/(B3+E3+H3)</f>
        <v>0.42602028743157327</v>
      </c>
      <c r="M9" s="82">
        <f>K9/B38</f>
        <v>1.3158862875439339E-2</v>
      </c>
      <c r="N9" s="82"/>
      <c r="O9" s="14" t="s">
        <v>296</v>
      </c>
      <c r="P9" s="14"/>
      <c r="Q9" s="14" t="s">
        <v>115</v>
      </c>
      <c r="R9" s="14" t="s">
        <v>305</v>
      </c>
      <c r="S9" s="14"/>
      <c r="T9" s="14"/>
      <c r="U9" s="40">
        <f>O9+R9</f>
        <v>164071</v>
      </c>
      <c r="V9" s="58">
        <f>U9/(K3+O3+R3)</f>
        <v>0.33861118047801941</v>
      </c>
      <c r="W9" s="58">
        <f>U9/B38</f>
        <v>7.9947705641037134E-2</v>
      </c>
      <c r="X9" s="58"/>
      <c r="Y9" s="3" t="s">
        <v>276</v>
      </c>
      <c r="Z9" s="3"/>
      <c r="AA9" s="3"/>
      <c r="AB9" s="3" t="s">
        <v>286</v>
      </c>
      <c r="AC9" s="3"/>
      <c r="AD9" s="3"/>
      <c r="AE9" s="3" t="s">
        <v>311</v>
      </c>
      <c r="AF9" s="3"/>
      <c r="AG9" s="3"/>
      <c r="AH9" s="42">
        <f>Y9+AB9+AE9</f>
        <v>28483</v>
      </c>
      <c r="AI9" s="41">
        <f>AH9/(Y3+AB3+AE3)</f>
        <v>0.44947135868707588</v>
      </c>
      <c r="AJ9" s="41">
        <f>AH9/B38</f>
        <v>1.3879055407559293E-2</v>
      </c>
      <c r="AK9" s="41"/>
      <c r="AL9" s="19" t="s">
        <v>281</v>
      </c>
      <c r="AM9" s="19"/>
      <c r="AN9" s="19"/>
      <c r="AO9" s="19" t="s">
        <v>309</v>
      </c>
      <c r="AP9" s="19"/>
      <c r="AQ9" s="19"/>
      <c r="AR9" s="43">
        <f>AL9+AO9</f>
        <v>22127</v>
      </c>
      <c r="AS9" s="44">
        <f>AR9/(AL3+AO3)</f>
        <v>0.37986918230355887</v>
      </c>
      <c r="AT9" s="44">
        <f>AR9/B38</f>
        <v>1.0781935154410156E-2</v>
      </c>
      <c r="AU9" s="44"/>
      <c r="AV9" s="35" t="s">
        <v>298</v>
      </c>
      <c r="AW9" s="35"/>
      <c r="AX9" s="35"/>
      <c r="AY9" s="35" t="str">
        <f t="shared" si="0"/>
        <v>19,474</v>
      </c>
      <c r="AZ9" s="45">
        <f>AY9/AV3</f>
        <v>0.47993888012618297</v>
      </c>
      <c r="BA9" s="45">
        <f>AY9/B37</f>
        <v>1.0328388004559043E-2</v>
      </c>
      <c r="BB9" s="45"/>
      <c r="BC9" s="8" t="s">
        <v>278</v>
      </c>
      <c r="BD9" s="8"/>
      <c r="BE9" s="8"/>
      <c r="BF9" s="8" t="s">
        <v>283</v>
      </c>
      <c r="BG9" s="8"/>
      <c r="BH9" s="8"/>
      <c r="BI9" s="39">
        <f>BC9+BF9</f>
        <v>43618</v>
      </c>
      <c r="BJ9" s="46">
        <f>BI9/(BC3+BF3)</f>
        <v>0.39011868666541449</v>
      </c>
      <c r="BK9" s="46">
        <f>BI9/B38</f>
        <v>2.1253963373483172E-2</v>
      </c>
      <c r="BL9" s="46"/>
      <c r="BM9" s="7" t="s">
        <v>275</v>
      </c>
      <c r="BN9" s="7"/>
      <c r="BO9" s="7"/>
      <c r="BP9" s="7" t="s">
        <v>287</v>
      </c>
      <c r="BQ9" s="7"/>
      <c r="BR9" s="7"/>
      <c r="BS9" s="47">
        <f>BM9+BP9</f>
        <v>51881</v>
      </c>
      <c r="BT9" s="48">
        <f>BS9/(BM3+BP3)</f>
        <v>0.47541854903002922</v>
      </c>
      <c r="BU9" s="48">
        <f>BS9/B38</f>
        <v>2.5280317157588165E-2</v>
      </c>
      <c r="BV9" s="48"/>
      <c r="BW9" s="5" t="s">
        <v>277</v>
      </c>
      <c r="BX9" s="5"/>
      <c r="BY9" s="5"/>
      <c r="BZ9" s="5" t="s">
        <v>285</v>
      </c>
      <c r="CA9" s="5"/>
      <c r="CB9" s="5"/>
      <c r="CC9" s="49">
        <f>BW9+BZ9</f>
        <v>93307</v>
      </c>
      <c r="CD9" s="50">
        <f>CC9/(BW3+BZ3)</f>
        <v>0.35556495528143922</v>
      </c>
      <c r="CE9" s="50">
        <f>CC9/B38</f>
        <v>4.5466173609280444E-2</v>
      </c>
      <c r="CF9" s="50"/>
      <c r="CG9" s="34" t="s">
        <v>293</v>
      </c>
      <c r="CH9" s="34"/>
      <c r="CI9" s="34"/>
      <c r="CJ9" s="34" t="s">
        <v>312</v>
      </c>
      <c r="CK9" s="34"/>
      <c r="CL9" s="34"/>
      <c r="CM9" s="51">
        <f>CG9+CJ9</f>
        <v>137150</v>
      </c>
      <c r="CN9" s="52">
        <f>CM9/(CG3+CJ3)</f>
        <v>0.48702624579644682</v>
      </c>
      <c r="CO9" s="52">
        <f>CM9/B38</f>
        <v>6.6829773870264966E-2</v>
      </c>
      <c r="CP9" s="52"/>
      <c r="CQ9" s="18" t="s">
        <v>280</v>
      </c>
      <c r="CR9" s="18"/>
      <c r="CS9" s="18"/>
      <c r="CT9" s="18" t="s">
        <v>294</v>
      </c>
      <c r="CU9" s="18"/>
      <c r="CV9" s="18"/>
      <c r="CW9" s="18" t="s">
        <v>303</v>
      </c>
      <c r="CX9" s="18"/>
      <c r="CY9" s="18"/>
      <c r="CZ9" s="53">
        <f>CQ9+CT9+CW9</f>
        <v>141187</v>
      </c>
      <c r="DA9" s="54">
        <f>CZ9/(CQ3+CT3+CW3)</f>
        <v>0.30318068398019266</v>
      </c>
      <c r="DB9" s="54">
        <f>CZ9/B38</f>
        <v>6.8796903269566889E-2</v>
      </c>
      <c r="DC9" s="54"/>
      <c r="DD9" s="12" t="s">
        <v>289</v>
      </c>
      <c r="DE9" s="12"/>
      <c r="DF9" s="12"/>
      <c r="DG9" s="12" t="s">
        <v>174</v>
      </c>
      <c r="DH9" s="12"/>
      <c r="DI9" s="12"/>
      <c r="DJ9" s="12" t="s">
        <v>302</v>
      </c>
      <c r="DK9" s="12"/>
      <c r="DL9" s="12"/>
      <c r="DM9" s="12" t="s">
        <v>310</v>
      </c>
      <c r="DN9" s="55"/>
      <c r="DO9" s="12"/>
      <c r="DP9" s="55">
        <f>DD9+DG9+DJ9+DM9</f>
        <v>133519</v>
      </c>
      <c r="DQ9" s="56">
        <f>DP9/(DD3+DG3+DJ3+DM3)</f>
        <v>0.32664639382322502</v>
      </c>
      <c r="DR9" s="56">
        <f>DP9/B38</f>
        <v>6.5060478143521019E-2</v>
      </c>
      <c r="DS9" s="56"/>
      <c r="DT9" s="30" t="s">
        <v>304</v>
      </c>
      <c r="DU9" s="30"/>
      <c r="DV9" s="30"/>
      <c r="DW9" s="30" t="s">
        <v>304</v>
      </c>
      <c r="DX9" s="57">
        <f>DW9/DT3</f>
        <v>0.2415970876798654</v>
      </c>
      <c r="DY9" s="57">
        <f>DW9/B38</f>
        <v>8.53730261096593E-2</v>
      </c>
      <c r="DZ9" s="57"/>
      <c r="EA9" s="14" t="s">
        <v>291</v>
      </c>
      <c r="EB9" s="14"/>
      <c r="EC9" s="14"/>
      <c r="ED9" s="40" t="str">
        <f>EA9</f>
        <v>483,335</v>
      </c>
      <c r="EE9" s="58">
        <f>ED9/EA3</f>
        <v>0.24413497216365809</v>
      </c>
      <c r="EF9" s="58">
        <f>ED9/B38</f>
        <v>0.23551708897983606</v>
      </c>
      <c r="EG9" s="58"/>
      <c r="EH9" s="37" t="s">
        <v>301</v>
      </c>
      <c r="EI9" s="37"/>
      <c r="EJ9" s="37"/>
      <c r="EK9" s="37" t="s">
        <v>301</v>
      </c>
      <c r="EL9" s="60">
        <f>EK9/EH3</f>
        <v>0.29897005819221556</v>
      </c>
      <c r="EM9" s="60">
        <f>EK9/B38</f>
        <v>0.11575901129942126</v>
      </c>
      <c r="EN9" s="60"/>
      <c r="EO9" s="21" t="s">
        <v>295</v>
      </c>
      <c r="EP9" s="21"/>
      <c r="EQ9" s="21"/>
      <c r="ER9" s="21" t="s">
        <v>297</v>
      </c>
      <c r="ES9" s="21"/>
      <c r="ET9" s="21"/>
      <c r="EU9" s="21" t="s">
        <v>307</v>
      </c>
      <c r="EV9" s="21"/>
      <c r="EW9" s="21"/>
      <c r="EX9" s="61">
        <f>EO9+ER9+EU9</f>
        <v>121134</v>
      </c>
      <c r="EY9" s="62">
        <f>EX9/(EO3+ER3+EU3)</f>
        <v>0.31130002595580319</v>
      </c>
      <c r="EZ9" s="62">
        <f>EX9/B38</f>
        <v>5.902557658039137E-2</v>
      </c>
      <c r="FA9" s="62"/>
      <c r="FB9" s="23" t="s">
        <v>282</v>
      </c>
      <c r="FC9" s="23"/>
      <c r="FD9" s="23"/>
      <c r="FE9" s="23" t="s">
        <v>308</v>
      </c>
      <c r="FF9" s="23"/>
      <c r="FG9" s="23"/>
      <c r="FH9" s="63">
        <f>FB9+FE9</f>
        <v>40894</v>
      </c>
      <c r="FI9" s="64">
        <f>FH9/(FB3+FE3)</f>
        <v>0.39116918397214545</v>
      </c>
      <c r="FJ9" s="64">
        <f>FH9/B38</f>
        <v>1.9926626122133542E-2</v>
      </c>
      <c r="FK9" s="64"/>
      <c r="FL9" s="32" t="s">
        <v>292</v>
      </c>
      <c r="FM9" s="32"/>
      <c r="FN9" s="32"/>
      <c r="FO9" s="32" t="s">
        <v>292</v>
      </c>
      <c r="FP9" s="67">
        <f>FO9/FL3</f>
        <v>0.2529139850956828</v>
      </c>
      <c r="FQ9" s="67">
        <f>FO9/B38</f>
        <v>3.0312893931427731E-2</v>
      </c>
      <c r="FR9" s="67"/>
      <c r="FS9" s="28" t="s">
        <v>288</v>
      </c>
      <c r="FT9" s="28"/>
      <c r="FU9" s="28"/>
      <c r="FV9" s="28" t="s">
        <v>299</v>
      </c>
      <c r="FW9" s="28"/>
      <c r="FX9" s="28"/>
      <c r="FY9" s="68">
        <f>FS9+FV9</f>
        <v>36291</v>
      </c>
      <c r="FZ9" s="69">
        <f>FY9/(FS3+FV3)</f>
        <v>0.40794280639830938</v>
      </c>
      <c r="GA9" s="69">
        <f>FY9/B37</f>
        <v>1.924758801856076E-2</v>
      </c>
      <c r="GB9" s="69"/>
      <c r="GC9" s="16" t="s">
        <v>279</v>
      </c>
      <c r="GD9" s="16"/>
      <c r="GE9" s="16"/>
      <c r="GF9" s="16" t="s">
        <v>290</v>
      </c>
      <c r="GG9" s="16"/>
      <c r="GH9" s="16"/>
      <c r="GI9" s="71">
        <f>GC9+GF9</f>
        <v>33775</v>
      </c>
      <c r="GJ9" s="72">
        <f>GI9/(GC3+GF3)</f>
        <v>0.33917112702222313</v>
      </c>
      <c r="GK9" s="72">
        <f>GI9/B38</f>
        <v>1.6457715001590954E-2</v>
      </c>
      <c r="GL9" s="72"/>
    </row>
    <row r="10" spans="1:194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4"/>
      <c r="GI10" s="83"/>
      <c r="GJ10" s="83"/>
      <c r="GK10" s="83"/>
      <c r="GL10" s="1"/>
    </row>
    <row r="11" spans="1:194" ht="25.5" x14ac:dyDescent="0.25">
      <c r="A11" s="106" t="s">
        <v>491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8"/>
      <c r="L11" s="107"/>
      <c r="M11" s="107"/>
      <c r="N11" s="109">
        <v>0.57979999999999998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9">
        <v>2.0721999999999996</v>
      </c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9">
        <v>0.52</v>
      </c>
      <c r="AL11" s="107"/>
      <c r="AM11" s="107"/>
      <c r="AN11" s="107"/>
      <c r="AO11" s="107"/>
      <c r="AP11" s="107"/>
      <c r="AQ11" s="107"/>
      <c r="AR11" s="107"/>
      <c r="AS11" s="107"/>
      <c r="AT11" s="107"/>
      <c r="AU11" s="109">
        <v>0.52</v>
      </c>
      <c r="AV11" s="107"/>
      <c r="AW11" s="107"/>
      <c r="AX11" s="107"/>
      <c r="AY11" s="107"/>
      <c r="AZ11" s="107"/>
      <c r="BA11" s="107"/>
      <c r="BB11" s="109">
        <v>0.69679999999999997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9">
        <v>0.85539999999999994</v>
      </c>
      <c r="BM11" s="107"/>
      <c r="BN11" s="107"/>
      <c r="BO11" s="107"/>
      <c r="BP11" s="107"/>
      <c r="BQ11" s="107"/>
      <c r="BR11" s="107"/>
      <c r="BS11" s="107"/>
      <c r="BT11" s="107"/>
      <c r="BU11" s="107"/>
      <c r="BV11" s="109">
        <v>1.0087999999999999</v>
      </c>
      <c r="BW11" s="107"/>
      <c r="BX11" s="107"/>
      <c r="BY11" s="107"/>
      <c r="BZ11" s="107"/>
      <c r="CA11" s="107"/>
      <c r="CB11" s="107"/>
      <c r="CC11" s="107"/>
      <c r="CD11" s="107"/>
      <c r="CE11" s="107"/>
      <c r="CF11" s="109">
        <v>1.6379999999999999</v>
      </c>
      <c r="CG11" s="107"/>
      <c r="CH11" s="107"/>
      <c r="CI11" s="107"/>
      <c r="CJ11" s="107"/>
      <c r="CK11" s="107"/>
      <c r="CL11" s="107"/>
      <c r="CM11" s="107"/>
      <c r="CN11" s="107"/>
      <c r="CO11" s="107"/>
      <c r="CP11" s="109">
        <v>2.1164000000000001</v>
      </c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9">
        <v>2.6181999999999999</v>
      </c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9">
        <v>1.5027999999999999</v>
      </c>
      <c r="DT11" s="107"/>
      <c r="DU11" s="107"/>
      <c r="DV11" s="107"/>
      <c r="DW11" s="107"/>
      <c r="DX11" s="107"/>
      <c r="DY11" s="107"/>
      <c r="DZ11" s="109">
        <v>2.4725999999999999</v>
      </c>
      <c r="EA11" s="107"/>
      <c r="EB11" s="107"/>
      <c r="EC11" s="107"/>
      <c r="ED11" s="107"/>
      <c r="EE11" s="107"/>
      <c r="EF11" s="107"/>
      <c r="EG11" s="109">
        <v>1.04</v>
      </c>
      <c r="EH11" s="107"/>
      <c r="EI11" s="107"/>
      <c r="EJ11" s="107"/>
      <c r="EK11" s="107"/>
      <c r="EL11" s="107"/>
      <c r="EM11" s="107"/>
      <c r="EN11" s="109">
        <v>3.1173999999999999</v>
      </c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9">
        <v>2.0436000000000001</v>
      </c>
      <c r="FB11" s="107"/>
      <c r="FC11" s="107"/>
      <c r="FD11" s="107"/>
      <c r="FE11" s="107"/>
      <c r="FF11" s="107"/>
      <c r="FG11" s="107"/>
      <c r="FH11" s="107"/>
      <c r="FI11" s="107"/>
      <c r="FJ11" s="107"/>
      <c r="FK11" s="109">
        <v>0.78</v>
      </c>
      <c r="FL11" s="107"/>
      <c r="FM11" s="107"/>
      <c r="FN11" s="107"/>
      <c r="FO11" s="107"/>
      <c r="FP11" s="107"/>
      <c r="FQ11" s="107"/>
      <c r="FR11" s="109">
        <v>1.105</v>
      </c>
      <c r="FS11" s="107"/>
      <c r="FT11" s="107"/>
      <c r="FU11" s="107"/>
      <c r="FV11" s="107"/>
      <c r="FW11" s="107"/>
      <c r="FX11" s="107"/>
      <c r="FY11" s="107"/>
      <c r="FZ11" s="107"/>
      <c r="GA11" s="107"/>
      <c r="GB11" s="109">
        <v>0.59020000000000006</v>
      </c>
      <c r="GC11" s="107"/>
      <c r="GD11" s="107"/>
      <c r="GE11" s="107"/>
      <c r="GF11" s="107"/>
      <c r="GG11" s="107"/>
      <c r="GH11" s="110"/>
      <c r="GI11" s="107"/>
      <c r="GJ11" s="107"/>
      <c r="GK11" s="107"/>
      <c r="GL11" s="111">
        <v>0.72460000000000002</v>
      </c>
    </row>
    <row r="12" spans="1:194" x14ac:dyDescent="0.25">
      <c r="A12" s="106" t="s">
        <v>432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9">
        <v>2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9">
        <v>4</v>
      </c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9">
        <v>0.7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9">
        <v>0.3</v>
      </c>
      <c r="AV12" s="107"/>
      <c r="AW12" s="107"/>
      <c r="AX12" s="107"/>
      <c r="AY12" s="107"/>
      <c r="AZ12" s="107"/>
      <c r="BA12" s="107"/>
      <c r="BB12" s="109">
        <v>2</v>
      </c>
      <c r="BC12" s="107"/>
      <c r="BD12" s="107"/>
      <c r="BE12" s="107"/>
      <c r="BF12" s="107"/>
      <c r="BG12" s="107"/>
      <c r="BH12" s="107"/>
      <c r="BI12" s="107"/>
      <c r="BJ12" s="107"/>
      <c r="BK12" s="107"/>
      <c r="BL12" s="109">
        <v>1.5</v>
      </c>
      <c r="BM12" s="107"/>
      <c r="BN12" s="107"/>
      <c r="BO12" s="107"/>
      <c r="BP12" s="107"/>
      <c r="BQ12" s="107"/>
      <c r="BR12" s="107"/>
      <c r="BS12" s="107"/>
      <c r="BT12" s="107"/>
      <c r="BU12" s="107"/>
      <c r="BV12" s="109">
        <v>2.5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9">
        <v>2</v>
      </c>
      <c r="CG12" s="107"/>
      <c r="CH12" s="107"/>
      <c r="CI12" s="107"/>
      <c r="CJ12" s="107"/>
      <c r="CK12" s="107"/>
      <c r="CL12" s="107"/>
      <c r="CM12" s="107"/>
      <c r="CN12" s="107"/>
      <c r="CO12" s="107"/>
      <c r="CP12" s="109">
        <v>4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9">
        <v>5</v>
      </c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9">
        <v>4</v>
      </c>
      <c r="DT12" s="107"/>
      <c r="DU12" s="107"/>
      <c r="DV12" s="107"/>
      <c r="DW12" s="107"/>
      <c r="DX12" s="107"/>
      <c r="DY12" s="107"/>
      <c r="DZ12" s="109">
        <v>4</v>
      </c>
      <c r="EA12" s="107"/>
      <c r="EB12" s="107"/>
      <c r="EC12" s="107"/>
      <c r="ED12" s="107"/>
      <c r="EE12" s="107"/>
      <c r="EF12" s="107"/>
      <c r="EG12" s="109">
        <v>8.6</v>
      </c>
      <c r="EH12" s="107"/>
      <c r="EI12" s="107"/>
      <c r="EJ12" s="107"/>
      <c r="EK12" s="107"/>
      <c r="EL12" s="107"/>
      <c r="EM12" s="107"/>
      <c r="EN12" s="109">
        <v>6</v>
      </c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9">
        <v>3</v>
      </c>
      <c r="FB12" s="107"/>
      <c r="FC12" s="107"/>
      <c r="FD12" s="107"/>
      <c r="FE12" s="107"/>
      <c r="FF12" s="107"/>
      <c r="FG12" s="107"/>
      <c r="FH12" s="107"/>
      <c r="FI12" s="107"/>
      <c r="FJ12" s="107"/>
      <c r="FK12" s="109">
        <v>2</v>
      </c>
      <c r="FL12" s="107"/>
      <c r="FM12" s="107"/>
      <c r="FN12" s="107"/>
      <c r="FO12" s="107"/>
      <c r="FP12" s="107"/>
      <c r="FQ12" s="107"/>
      <c r="FR12" s="109">
        <v>2</v>
      </c>
      <c r="FS12" s="107"/>
      <c r="FT12" s="107"/>
      <c r="FU12" s="107"/>
      <c r="FV12" s="107"/>
      <c r="FW12" s="107"/>
      <c r="FX12" s="107"/>
      <c r="FY12" s="107"/>
      <c r="FZ12" s="107"/>
      <c r="GA12" s="107"/>
      <c r="GB12" s="109">
        <v>1</v>
      </c>
      <c r="GC12" s="107"/>
      <c r="GD12" s="107"/>
      <c r="GE12" s="107"/>
      <c r="GF12" s="107"/>
      <c r="GG12" s="107"/>
      <c r="GH12" s="110"/>
      <c r="GI12" s="107"/>
      <c r="GJ12" s="107"/>
      <c r="GK12" s="107"/>
      <c r="GL12" s="109">
        <v>1</v>
      </c>
    </row>
    <row r="13" spans="1:194" x14ac:dyDescent="0.25">
      <c r="A13" s="106" t="s">
        <v>539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9">
        <v>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9">
        <v>0.1</v>
      </c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9">
        <v>0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9">
        <v>0</v>
      </c>
      <c r="AV13" s="107"/>
      <c r="AW13" s="107"/>
      <c r="AX13" s="107"/>
      <c r="AY13" s="107"/>
      <c r="AZ13" s="107"/>
      <c r="BA13" s="107"/>
      <c r="BB13" s="109">
        <v>0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9">
        <v>0.1</v>
      </c>
      <c r="BM13" s="107"/>
      <c r="BN13" s="107"/>
      <c r="BO13" s="107"/>
      <c r="BP13" s="107"/>
      <c r="BQ13" s="107"/>
      <c r="BR13" s="107"/>
      <c r="BS13" s="107"/>
      <c r="BT13" s="107"/>
      <c r="BU13" s="107"/>
      <c r="BV13" s="109">
        <v>0.1</v>
      </c>
      <c r="BW13" s="107"/>
      <c r="BX13" s="107"/>
      <c r="BY13" s="107"/>
      <c r="BZ13" s="107"/>
      <c r="CA13" s="107"/>
      <c r="CB13" s="107"/>
      <c r="CC13" s="107"/>
      <c r="CD13" s="107"/>
      <c r="CE13" s="107"/>
      <c r="CF13" s="109">
        <v>0.1</v>
      </c>
      <c r="CG13" s="107"/>
      <c r="CH13" s="107"/>
      <c r="CI13" s="107"/>
      <c r="CJ13" s="107"/>
      <c r="CK13" s="107"/>
      <c r="CL13" s="107"/>
      <c r="CM13" s="107"/>
      <c r="CN13" s="107"/>
      <c r="CO13" s="107"/>
      <c r="CP13" s="109">
        <v>0.1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9">
        <v>0.1</v>
      </c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9">
        <v>0.1</v>
      </c>
      <c r="DT13" s="107"/>
      <c r="DU13" s="107"/>
      <c r="DV13" s="107"/>
      <c r="DW13" s="107"/>
      <c r="DX13" s="107"/>
      <c r="DY13" s="107"/>
      <c r="DZ13" s="109">
        <v>0.1</v>
      </c>
      <c r="EA13" s="107"/>
      <c r="EB13" s="107"/>
      <c r="EC13" s="107"/>
      <c r="ED13" s="107"/>
      <c r="EE13" s="107"/>
      <c r="EF13" s="107"/>
      <c r="EG13" s="109">
        <v>0</v>
      </c>
      <c r="EH13" s="107"/>
      <c r="EI13" s="107"/>
      <c r="EJ13" s="107"/>
      <c r="EK13" s="107"/>
      <c r="EL13" s="107"/>
      <c r="EM13" s="107"/>
      <c r="EN13" s="109">
        <v>0.1</v>
      </c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9">
        <v>0.1</v>
      </c>
      <c r="FB13" s="107"/>
      <c r="FC13" s="107"/>
      <c r="FD13" s="107"/>
      <c r="FE13" s="107"/>
      <c r="FF13" s="107"/>
      <c r="FG13" s="107"/>
      <c r="FH13" s="107"/>
      <c r="FI13" s="107"/>
      <c r="FJ13" s="107"/>
      <c r="FK13" s="109">
        <v>0</v>
      </c>
      <c r="FL13" s="107"/>
      <c r="FM13" s="107"/>
      <c r="FN13" s="107"/>
      <c r="FO13" s="107"/>
      <c r="FP13" s="107"/>
      <c r="FQ13" s="107"/>
      <c r="FR13" s="109">
        <v>0.1</v>
      </c>
      <c r="FS13" s="107"/>
      <c r="FT13" s="107"/>
      <c r="FU13" s="107"/>
      <c r="FV13" s="107"/>
      <c r="FW13" s="107"/>
      <c r="FX13" s="107"/>
      <c r="FY13" s="107"/>
      <c r="FZ13" s="107"/>
      <c r="GA13" s="107"/>
      <c r="GB13" s="109">
        <v>0.1</v>
      </c>
      <c r="GC13" s="107"/>
      <c r="GD13" s="107"/>
      <c r="GE13" s="107"/>
      <c r="GF13" s="107"/>
      <c r="GG13" s="107"/>
      <c r="GH13" s="110"/>
      <c r="GI13" s="107"/>
      <c r="GJ13" s="107"/>
      <c r="GK13" s="107"/>
      <c r="GL13" s="111">
        <v>0</v>
      </c>
    </row>
    <row r="14" spans="1:194" ht="25.5" x14ac:dyDescent="0.25">
      <c r="A14" s="106" t="s">
        <v>496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07">
        <v>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9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9">
        <v>0</v>
      </c>
      <c r="AL14" s="107"/>
      <c r="AM14" s="107"/>
      <c r="AN14" s="107"/>
      <c r="AO14" s="107"/>
      <c r="AP14" s="107"/>
      <c r="AQ14" s="107"/>
      <c r="AR14" s="107"/>
      <c r="AS14" s="107"/>
      <c r="AT14" s="107"/>
      <c r="AU14" s="109">
        <v>0</v>
      </c>
      <c r="AV14" s="107"/>
      <c r="AW14" s="107"/>
      <c r="AX14" s="107"/>
      <c r="AY14" s="107"/>
      <c r="AZ14" s="107"/>
      <c r="BA14" s="107"/>
      <c r="BB14" s="109">
        <v>0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9">
        <v>0</v>
      </c>
      <c r="BM14" s="107"/>
      <c r="BN14" s="107"/>
      <c r="BO14" s="107"/>
      <c r="BP14" s="107"/>
      <c r="BQ14" s="107"/>
      <c r="BR14" s="107"/>
      <c r="BS14" s="107"/>
      <c r="BT14" s="107"/>
      <c r="BU14" s="108"/>
      <c r="BV14" s="107">
        <v>0</v>
      </c>
      <c r="BW14" s="107"/>
      <c r="BX14" s="107"/>
      <c r="BY14" s="107"/>
      <c r="BZ14" s="107"/>
      <c r="CA14" s="107"/>
      <c r="CB14" s="107"/>
      <c r="CC14" s="107"/>
      <c r="CD14" s="107"/>
      <c r="CE14" s="107"/>
      <c r="CF14" s="109">
        <v>0</v>
      </c>
      <c r="CG14" s="107"/>
      <c r="CH14" s="107"/>
      <c r="CI14" s="107"/>
      <c r="CJ14" s="107"/>
      <c r="CK14" s="107"/>
      <c r="CL14" s="107"/>
      <c r="CM14" s="107"/>
      <c r="CN14" s="107"/>
      <c r="CO14" s="107"/>
      <c r="CP14" s="109">
        <f>CJ15</f>
        <v>0.37</v>
      </c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9">
        <v>0</v>
      </c>
      <c r="DD14" s="107"/>
      <c r="DE14" s="107"/>
      <c r="DF14" s="107"/>
      <c r="DG14" s="107"/>
      <c r="DH14" s="107"/>
      <c r="DI14" s="107"/>
      <c r="DJ14" s="107"/>
      <c r="DK14" s="107"/>
      <c r="DL14" s="107"/>
      <c r="DM14" s="107">
        <v>1</v>
      </c>
      <c r="DN14" s="107"/>
      <c r="DO14" s="107"/>
      <c r="DP14" s="107"/>
      <c r="DQ14" s="107"/>
      <c r="DR14" s="107"/>
      <c r="DS14" s="107">
        <v>1</v>
      </c>
      <c r="DT14" s="107">
        <v>4.4000000000000004</v>
      </c>
      <c r="DU14" s="107"/>
      <c r="DV14" s="107"/>
      <c r="DW14" s="107"/>
      <c r="DX14" s="107"/>
      <c r="DY14" s="107"/>
      <c r="DZ14" s="107">
        <v>4.4000000000000004</v>
      </c>
      <c r="EA14" s="107">
        <v>6</v>
      </c>
      <c r="EB14" s="107"/>
      <c r="EC14" s="107"/>
      <c r="ED14" s="107"/>
      <c r="EE14" s="107"/>
      <c r="EF14" s="107"/>
      <c r="EG14" s="107">
        <v>6</v>
      </c>
      <c r="EH14" s="107">
        <v>2</v>
      </c>
      <c r="EI14" s="107"/>
      <c r="EJ14" s="107"/>
      <c r="EK14" s="107"/>
      <c r="EL14" s="107"/>
      <c r="EM14" s="107"/>
      <c r="EN14" s="107">
        <v>2</v>
      </c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9">
        <v>0</v>
      </c>
      <c r="FB14" s="107"/>
      <c r="FC14" s="107"/>
      <c r="FD14" s="107"/>
      <c r="FE14" s="107"/>
      <c r="FF14" s="107"/>
      <c r="FG14" s="107"/>
      <c r="FH14" s="107"/>
      <c r="FI14" s="107"/>
      <c r="FJ14" s="107"/>
      <c r="FK14" s="109">
        <v>0</v>
      </c>
      <c r="FL14" s="107"/>
      <c r="FM14" s="107"/>
      <c r="FN14" s="107"/>
      <c r="FO14" s="107"/>
      <c r="FP14" s="107"/>
      <c r="FQ14" s="107"/>
      <c r="FR14" s="109">
        <v>0</v>
      </c>
      <c r="FS14" s="107"/>
      <c r="FT14" s="107"/>
      <c r="FU14" s="107"/>
      <c r="FV14" s="107"/>
      <c r="FW14" s="107"/>
      <c r="FX14" s="107"/>
      <c r="FY14" s="107"/>
      <c r="FZ14" s="107"/>
      <c r="GA14" s="107"/>
      <c r="GB14" s="109">
        <v>0</v>
      </c>
      <c r="GC14" s="107"/>
      <c r="GD14" s="107"/>
      <c r="GE14" s="107"/>
      <c r="GF14" s="107"/>
      <c r="GG14" s="107"/>
      <c r="GH14" s="110"/>
      <c r="GI14" s="107"/>
      <c r="GJ14" s="107"/>
      <c r="GK14" s="107"/>
      <c r="GL14" s="109">
        <v>0</v>
      </c>
    </row>
    <row r="15" spans="1:194" ht="25.5" x14ac:dyDescent="0.25">
      <c r="A15" s="2" t="s">
        <v>497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>
        <v>0</v>
      </c>
      <c r="O15" s="102"/>
      <c r="P15" s="102"/>
      <c r="Q15" s="102"/>
      <c r="R15" s="102"/>
      <c r="S15" s="102"/>
      <c r="T15" s="102"/>
      <c r="U15" s="102">
        <v>1.07</v>
      </c>
      <c r="V15" s="102"/>
      <c r="W15" s="102"/>
      <c r="X15" s="90">
        <f>U15</f>
        <v>1.07</v>
      </c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90">
        <v>0</v>
      </c>
      <c r="AL15" s="102"/>
      <c r="AM15" s="102"/>
      <c r="AN15" s="102"/>
      <c r="AO15" s="102"/>
      <c r="AP15" s="102"/>
      <c r="AQ15" s="102"/>
      <c r="AR15" s="102">
        <v>0.25</v>
      </c>
      <c r="AS15" s="102"/>
      <c r="AT15" s="102"/>
      <c r="AU15" s="90">
        <f>AR15</f>
        <v>0.25</v>
      </c>
      <c r="AV15" s="102"/>
      <c r="AW15" s="102"/>
      <c r="AX15" s="102"/>
      <c r="AY15" s="102"/>
      <c r="AZ15" s="102"/>
      <c r="BA15" s="102"/>
      <c r="BB15" s="90">
        <v>0</v>
      </c>
      <c r="BC15" s="102"/>
      <c r="BD15" s="102"/>
      <c r="BE15" s="102"/>
      <c r="BF15" s="102"/>
      <c r="BG15" s="102"/>
      <c r="BH15" s="102"/>
      <c r="BI15" s="102">
        <v>0.33</v>
      </c>
      <c r="BJ15" s="102"/>
      <c r="BK15" s="102"/>
      <c r="BL15" s="90">
        <f>BI15</f>
        <v>0.33</v>
      </c>
      <c r="BM15" s="102"/>
      <c r="BN15" s="102"/>
      <c r="BO15" s="102"/>
      <c r="BP15" s="102"/>
      <c r="BQ15" s="102"/>
      <c r="BR15" s="102"/>
      <c r="BS15" s="102"/>
      <c r="BT15" s="102"/>
      <c r="BU15" s="102"/>
      <c r="BV15" s="90">
        <v>0</v>
      </c>
      <c r="BW15" s="102"/>
      <c r="BX15" s="102"/>
      <c r="BY15" s="102"/>
      <c r="BZ15" s="102"/>
      <c r="CA15" s="102"/>
      <c r="CB15" s="102"/>
      <c r="CC15" s="102">
        <v>0.62</v>
      </c>
      <c r="CD15" s="102"/>
      <c r="CE15" s="102"/>
      <c r="CF15" s="90">
        <f>CC15</f>
        <v>0.62</v>
      </c>
      <c r="CG15" s="102"/>
      <c r="CH15" s="102"/>
      <c r="CI15" s="102"/>
      <c r="CJ15" s="102">
        <v>0.37</v>
      </c>
      <c r="CK15" s="102"/>
      <c r="CL15" s="102"/>
      <c r="CM15" s="102"/>
      <c r="CN15" s="102"/>
      <c r="CO15" s="102"/>
      <c r="CP15" s="90">
        <f>CJ15</f>
        <v>0.37</v>
      </c>
      <c r="CQ15" s="102">
        <v>0.73</v>
      </c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90">
        <f>CQ15</f>
        <v>0.73</v>
      </c>
      <c r="DD15" s="102"/>
      <c r="DE15" s="102"/>
      <c r="DF15" s="102"/>
      <c r="DG15" s="102"/>
      <c r="DH15" s="102"/>
      <c r="DI15" s="102"/>
      <c r="DJ15" s="102">
        <v>0.56000000000000005</v>
      </c>
      <c r="DK15" s="102"/>
      <c r="DL15" s="102"/>
      <c r="DM15" s="102">
        <v>0.55000000000000004</v>
      </c>
      <c r="DN15" s="102"/>
      <c r="DO15" s="102"/>
      <c r="DP15" s="102"/>
      <c r="DQ15" s="102"/>
      <c r="DR15" s="102"/>
      <c r="DS15" s="102">
        <v>1.01</v>
      </c>
      <c r="DT15" s="102">
        <v>1.05</v>
      </c>
      <c r="DU15" s="102"/>
      <c r="DV15" s="102"/>
      <c r="DW15" s="102"/>
      <c r="DX15" s="102"/>
      <c r="DY15" s="102"/>
      <c r="DZ15" s="102">
        <v>1.05</v>
      </c>
      <c r="EA15" s="102">
        <v>13.82</v>
      </c>
      <c r="EB15" s="102"/>
      <c r="EC15" s="102"/>
      <c r="ED15" s="102"/>
      <c r="EE15" s="102"/>
      <c r="EF15" s="102"/>
      <c r="EG15" s="102">
        <v>13.82</v>
      </c>
      <c r="EH15" s="102">
        <v>1.1000000000000001</v>
      </c>
      <c r="EI15" s="102"/>
      <c r="EJ15" s="102"/>
      <c r="EK15" s="102"/>
      <c r="EL15" s="102"/>
      <c r="EM15" s="102"/>
      <c r="EN15" s="102">
        <v>1.1000000000000001</v>
      </c>
      <c r="EO15" s="102">
        <v>0.28000000000000003</v>
      </c>
      <c r="EP15" s="102"/>
      <c r="EQ15" s="102"/>
      <c r="ER15" s="102"/>
      <c r="ES15" s="102"/>
      <c r="ET15" s="102"/>
      <c r="EU15" s="102">
        <v>0.68</v>
      </c>
      <c r="EV15" s="102"/>
      <c r="EW15" s="102"/>
      <c r="EX15" s="102"/>
      <c r="EY15" s="102"/>
      <c r="EZ15" s="102"/>
      <c r="FA15" s="102">
        <v>0.96</v>
      </c>
      <c r="FB15" s="102">
        <v>0.09</v>
      </c>
      <c r="FC15" s="102"/>
      <c r="FD15" s="102"/>
      <c r="FE15" s="102"/>
      <c r="FF15" s="102"/>
      <c r="FG15" s="102"/>
      <c r="FH15" s="102"/>
      <c r="FI15" s="102"/>
      <c r="FJ15" s="102"/>
      <c r="FK15" s="90">
        <v>0.09</v>
      </c>
      <c r="FL15" s="102"/>
      <c r="FM15" s="102"/>
      <c r="FN15" s="102"/>
      <c r="FO15" s="102"/>
      <c r="FP15" s="102"/>
      <c r="FQ15" s="102"/>
      <c r="FR15" s="102">
        <v>1.57</v>
      </c>
      <c r="FS15" s="102"/>
      <c r="FT15" s="102"/>
      <c r="FU15" s="102"/>
      <c r="FV15" s="102"/>
      <c r="FW15" s="102"/>
      <c r="FX15" s="102"/>
      <c r="FY15" s="102"/>
      <c r="FZ15" s="102"/>
      <c r="GA15" s="102"/>
      <c r="GB15" s="90">
        <v>0</v>
      </c>
      <c r="GC15" s="102"/>
      <c r="GD15" s="102"/>
      <c r="GE15" s="102"/>
      <c r="GF15" s="102"/>
      <c r="GG15" s="102"/>
      <c r="GH15" s="104"/>
      <c r="GI15" s="102"/>
      <c r="GJ15" s="102"/>
      <c r="GK15" s="102"/>
      <c r="GL15" s="102">
        <v>0.3</v>
      </c>
    </row>
    <row r="16" spans="1:194" x14ac:dyDescent="0.25">
      <c r="A16" s="2" t="s">
        <v>492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0"/>
      <c r="O16" s="1"/>
      <c r="P16" s="1"/>
      <c r="Q16" s="1"/>
      <c r="R16" s="1"/>
      <c r="S16" s="1"/>
      <c r="T16" s="1"/>
      <c r="U16" s="1"/>
      <c r="V16" s="1"/>
      <c r="W16" s="1"/>
      <c r="X16" s="90">
        <v>2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90"/>
      <c r="AL16" s="1"/>
      <c r="AM16" s="1"/>
      <c r="AN16" s="1"/>
      <c r="AO16" s="1"/>
      <c r="AP16" s="1"/>
      <c r="AQ16" s="1"/>
      <c r="AR16" s="1"/>
      <c r="AS16" s="1"/>
      <c r="AT16" s="1"/>
      <c r="AU16" s="90"/>
      <c r="AV16" s="1"/>
      <c r="AW16" s="1"/>
      <c r="AX16" s="1"/>
      <c r="AY16" s="1"/>
      <c r="AZ16" s="1"/>
      <c r="BA16" s="1"/>
      <c r="BB16" s="90"/>
      <c r="BC16" s="1"/>
      <c r="BD16" s="1"/>
      <c r="BE16" s="1"/>
      <c r="BF16" s="1"/>
      <c r="BG16" s="1"/>
      <c r="BH16" s="1"/>
      <c r="BI16" s="1"/>
      <c r="BJ16" s="1"/>
      <c r="BK16" s="1"/>
      <c r="BL16" s="90"/>
      <c r="BM16" s="1"/>
      <c r="BN16" s="1"/>
      <c r="BO16" s="1"/>
      <c r="BP16" s="1"/>
      <c r="BQ16" s="1"/>
      <c r="BR16" s="1"/>
      <c r="BS16" s="1"/>
      <c r="BT16" s="1"/>
      <c r="BU16" s="1"/>
      <c r="BV16" s="90"/>
      <c r="BW16" s="1"/>
      <c r="BX16" s="1"/>
      <c r="BY16" s="1"/>
      <c r="BZ16" s="1"/>
      <c r="CA16" s="1"/>
      <c r="CB16" s="1"/>
      <c r="CC16" s="1"/>
      <c r="CD16" s="1"/>
      <c r="CE16" s="1"/>
      <c r="CF16" s="90"/>
      <c r="CG16" s="1"/>
      <c r="CH16" s="1"/>
      <c r="CI16" s="1"/>
      <c r="CJ16" s="1"/>
      <c r="CK16" s="1"/>
      <c r="CL16" s="1"/>
      <c r="CM16" s="1"/>
      <c r="CN16" s="1"/>
      <c r="CO16" s="1"/>
      <c r="CP16" s="109">
        <v>2</v>
      </c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9">
        <v>1</v>
      </c>
      <c r="EA16" s="102"/>
      <c r="EB16" s="102"/>
      <c r="EC16" s="1"/>
      <c r="ED16" s="1"/>
      <c r="EE16" s="1"/>
      <c r="EF16" s="1"/>
      <c r="EG16" s="90"/>
      <c r="EH16" s="1"/>
      <c r="EI16" s="1"/>
      <c r="EJ16" s="1"/>
      <c r="EK16" s="1"/>
      <c r="EL16" s="1"/>
      <c r="EM16" s="1"/>
      <c r="EN16" s="90">
        <v>2</v>
      </c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90"/>
      <c r="FB16" s="1"/>
      <c r="FC16" s="1"/>
      <c r="FD16" s="1"/>
      <c r="FE16" s="1"/>
      <c r="FF16" s="1"/>
      <c r="FG16" s="1"/>
      <c r="FH16" s="1"/>
      <c r="FI16" s="1"/>
      <c r="FJ16" s="1"/>
      <c r="FK16" s="90"/>
      <c r="FL16" s="1"/>
      <c r="FM16" s="1"/>
      <c r="FN16" s="1"/>
      <c r="FO16" s="1"/>
      <c r="FP16" s="1"/>
      <c r="FQ16" s="1"/>
      <c r="FR16" s="90"/>
      <c r="FS16" s="1"/>
      <c r="FT16" s="1"/>
      <c r="FU16" s="1"/>
      <c r="FV16" s="1"/>
      <c r="FW16" s="1"/>
      <c r="FX16" s="1"/>
      <c r="FY16" s="1"/>
      <c r="FZ16" s="1"/>
      <c r="GA16" s="1"/>
      <c r="GB16" s="90"/>
      <c r="GC16" s="1"/>
      <c r="GD16" s="1"/>
      <c r="GE16" s="1"/>
      <c r="GF16" s="1"/>
      <c r="GG16" s="1"/>
      <c r="GH16" s="70"/>
      <c r="GI16" s="1"/>
      <c r="GJ16" s="1"/>
      <c r="GK16" s="1"/>
      <c r="GL16" s="90"/>
    </row>
    <row r="17" spans="1:197" ht="25.5" x14ac:dyDescent="0.25">
      <c r="A17" s="2" t="s">
        <v>494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0"/>
      <c r="O17" s="1"/>
      <c r="P17" s="1"/>
      <c r="Q17" s="1"/>
      <c r="R17" s="1"/>
      <c r="S17" s="1"/>
      <c r="T17" s="1"/>
      <c r="U17" s="1"/>
      <c r="V17" s="1"/>
      <c r="W17" s="1"/>
      <c r="X17" s="90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0"/>
      <c r="AL17" s="1"/>
      <c r="AM17" s="1"/>
      <c r="AN17" s="1"/>
      <c r="AO17" s="1"/>
      <c r="AP17" s="1"/>
      <c r="AQ17" s="1"/>
      <c r="AR17" s="1"/>
      <c r="AS17" s="1"/>
      <c r="AT17" s="1"/>
      <c r="AU17" s="90"/>
      <c r="AV17" s="1"/>
      <c r="AW17" s="1"/>
      <c r="AX17" s="1"/>
      <c r="AY17" s="1"/>
      <c r="AZ17" s="1"/>
      <c r="BA17" s="1"/>
      <c r="BB17" s="90"/>
      <c r="BC17" s="1"/>
      <c r="BD17" s="1"/>
      <c r="BE17" s="1"/>
      <c r="BF17" s="1"/>
      <c r="BG17" s="1"/>
      <c r="BH17" s="1"/>
      <c r="BI17" s="1"/>
      <c r="BJ17" s="1"/>
      <c r="BK17" s="1"/>
      <c r="BL17" s="90"/>
      <c r="BM17" s="1"/>
      <c r="BN17" s="1"/>
      <c r="BO17" s="1"/>
      <c r="BP17" s="1"/>
      <c r="BQ17" s="1"/>
      <c r="BR17" s="1"/>
      <c r="BS17" s="1"/>
      <c r="BT17" s="1"/>
      <c r="BU17" s="1"/>
      <c r="BV17" s="90"/>
      <c r="BW17" s="1"/>
      <c r="BX17" s="1"/>
      <c r="BY17" s="1"/>
      <c r="BZ17" s="1"/>
      <c r="CA17" s="1"/>
      <c r="CB17" s="1"/>
      <c r="CC17" s="1"/>
      <c r="CD17" s="1"/>
      <c r="CE17" s="1"/>
      <c r="CF17" s="90"/>
      <c r="CG17" s="1"/>
      <c r="CH17" s="1"/>
      <c r="CI17" s="1"/>
      <c r="CJ17" s="1"/>
      <c r="CK17" s="1"/>
      <c r="CL17" s="1"/>
      <c r="CM17" s="1"/>
      <c r="CN17" s="1"/>
      <c r="CO17" s="1"/>
      <c r="CP17" s="90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90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90"/>
      <c r="DT17" s="1"/>
      <c r="DU17" s="1"/>
      <c r="DV17" s="1"/>
      <c r="DW17" s="1"/>
      <c r="DX17" s="1"/>
      <c r="DY17" s="1"/>
      <c r="DZ17" s="90"/>
      <c r="EA17" s="1"/>
      <c r="EB17" s="1"/>
      <c r="EC17" s="1"/>
      <c r="ED17" s="1"/>
      <c r="EE17" s="1"/>
      <c r="EF17" s="1"/>
      <c r="EG17" s="90"/>
      <c r="EH17" s="1"/>
      <c r="EI17" s="1"/>
      <c r="EJ17" s="1"/>
      <c r="EK17" s="1"/>
      <c r="EL17" s="1"/>
      <c r="EM17" s="1"/>
      <c r="EN17" s="90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90"/>
      <c r="FB17" s="1"/>
      <c r="FC17" s="1"/>
      <c r="FD17" s="1"/>
      <c r="FE17" s="1"/>
      <c r="FF17" s="1"/>
      <c r="FG17" s="1"/>
      <c r="FH17" s="1"/>
      <c r="FI17" s="1"/>
      <c r="FJ17" s="1"/>
      <c r="FK17" s="90"/>
      <c r="FL17" s="1"/>
      <c r="FM17" s="1"/>
      <c r="FN17" s="1"/>
      <c r="FO17" s="1"/>
      <c r="FP17" s="1"/>
      <c r="FQ17" s="1"/>
      <c r="FR17" s="90"/>
      <c r="FS17" s="1"/>
      <c r="FT17" s="1"/>
      <c r="FU17" s="1"/>
      <c r="FV17" s="1"/>
      <c r="FW17" s="1"/>
      <c r="FX17" s="1"/>
      <c r="FY17" s="1"/>
      <c r="FZ17" s="1"/>
      <c r="GA17" s="1"/>
      <c r="GB17" s="90"/>
      <c r="GC17" s="1"/>
      <c r="GD17" s="1"/>
      <c r="GE17" s="1"/>
      <c r="GF17" s="1"/>
      <c r="GG17" s="1"/>
      <c r="GH17" s="70"/>
      <c r="GI17" s="1"/>
      <c r="GJ17" s="1"/>
      <c r="GK17" s="1"/>
      <c r="GL17" s="90"/>
    </row>
    <row r="18" spans="1:197" ht="25.5" x14ac:dyDescent="0.25">
      <c r="A18" s="2" t="s">
        <v>495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0"/>
      <c r="O18" s="1"/>
      <c r="P18" s="1"/>
      <c r="Q18" s="1"/>
      <c r="R18" s="1"/>
      <c r="S18" s="1"/>
      <c r="T18" s="1"/>
      <c r="U18" s="1"/>
      <c r="V18" s="1"/>
      <c r="W18" s="1"/>
      <c r="X18" s="9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90"/>
      <c r="AL18" s="1"/>
      <c r="AM18" s="1"/>
      <c r="AN18" s="1"/>
      <c r="AO18" s="1"/>
      <c r="AP18" s="1"/>
      <c r="AQ18" s="1"/>
      <c r="AR18" s="1"/>
      <c r="AS18" s="1"/>
      <c r="AT18" s="1"/>
      <c r="AU18" s="90"/>
      <c r="AV18" s="1"/>
      <c r="AW18" s="1"/>
      <c r="AX18" s="1"/>
      <c r="AY18" s="1"/>
      <c r="AZ18" s="1"/>
      <c r="BA18" s="1"/>
      <c r="BB18" s="90"/>
      <c r="BC18" s="1"/>
      <c r="BD18" s="1"/>
      <c r="BE18" s="1"/>
      <c r="BF18" s="1"/>
      <c r="BG18" s="1"/>
      <c r="BH18" s="1"/>
      <c r="BI18" s="1"/>
      <c r="BJ18" s="1"/>
      <c r="BK18" s="1"/>
      <c r="BL18" s="90"/>
      <c r="BM18" s="1"/>
      <c r="BN18" s="1"/>
      <c r="BO18" s="1"/>
      <c r="BP18" s="1"/>
      <c r="BQ18" s="1"/>
      <c r="BR18" s="1"/>
      <c r="BS18" s="1"/>
      <c r="BT18" s="1"/>
      <c r="BU18" s="1"/>
      <c r="BV18" s="90"/>
      <c r="BW18" s="1"/>
      <c r="BX18" s="1"/>
      <c r="BY18" s="1"/>
      <c r="BZ18" s="1"/>
      <c r="CA18" s="1"/>
      <c r="CB18" s="1"/>
      <c r="CC18" s="1"/>
      <c r="CD18" s="1"/>
      <c r="CE18" s="1"/>
      <c r="CF18" s="90"/>
      <c r="CG18" s="1"/>
      <c r="CH18" s="1"/>
      <c r="CI18" s="1"/>
      <c r="CJ18" s="1"/>
      <c r="CK18" s="1"/>
      <c r="CL18" s="1"/>
      <c r="CM18" s="1"/>
      <c r="CN18" s="1"/>
      <c r="CO18" s="1"/>
      <c r="CP18" s="90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90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90"/>
      <c r="DT18" s="1"/>
      <c r="DU18" s="1"/>
      <c r="DV18" s="1"/>
      <c r="DW18" s="1"/>
      <c r="DX18" s="1"/>
      <c r="DY18" s="1"/>
      <c r="DZ18" s="90"/>
      <c r="EA18" s="1"/>
      <c r="EB18" s="1"/>
      <c r="EC18" s="1"/>
      <c r="ED18" s="1"/>
      <c r="EE18" s="1"/>
      <c r="EF18" s="1"/>
      <c r="EG18" s="90">
        <v>2</v>
      </c>
      <c r="EH18" s="1"/>
      <c r="EI18" s="1"/>
      <c r="EJ18" s="1"/>
      <c r="EK18" s="1"/>
      <c r="EL18" s="1"/>
      <c r="EM18" s="1"/>
      <c r="EN18" s="90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90"/>
      <c r="FB18" s="1"/>
      <c r="FC18" s="1"/>
      <c r="FD18" s="1"/>
      <c r="FE18" s="1"/>
      <c r="FF18" s="1"/>
      <c r="FG18" s="1"/>
      <c r="FH18" s="1"/>
      <c r="FI18" s="1"/>
      <c r="FJ18" s="1"/>
      <c r="FK18" s="90"/>
      <c r="FL18" s="1"/>
      <c r="FM18" s="1"/>
      <c r="FN18" s="1"/>
      <c r="FO18" s="1"/>
      <c r="FP18" s="1"/>
      <c r="FQ18" s="1"/>
      <c r="FR18" s="90"/>
      <c r="FS18" s="1"/>
      <c r="FT18" s="1"/>
      <c r="FU18" s="1"/>
      <c r="FV18" s="1"/>
      <c r="FW18" s="1"/>
      <c r="FX18" s="1"/>
      <c r="FY18" s="1"/>
      <c r="FZ18" s="1"/>
      <c r="GA18" s="1"/>
      <c r="GB18" s="90"/>
      <c r="GC18" s="1"/>
      <c r="GD18" s="1"/>
      <c r="GE18" s="1"/>
      <c r="GF18" s="1"/>
      <c r="GG18" s="1"/>
      <c r="GH18" s="70"/>
      <c r="GI18" s="1"/>
      <c r="GJ18" s="1"/>
      <c r="GK18" s="1"/>
      <c r="GL18" s="90"/>
    </row>
    <row r="19" spans="1:197" x14ac:dyDescent="0.25">
      <c r="A19" s="1" t="s">
        <v>493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0"/>
      <c r="O19" s="1"/>
      <c r="P19" s="1"/>
      <c r="Q19" s="1"/>
      <c r="R19" s="1"/>
      <c r="S19" s="1"/>
      <c r="T19" s="1"/>
      <c r="U19" s="1"/>
      <c r="V19" s="1"/>
      <c r="W19" s="1"/>
      <c r="X19" s="9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0"/>
      <c r="AL19" s="1"/>
      <c r="AM19" s="1"/>
      <c r="AN19" s="1"/>
      <c r="AO19" s="1"/>
      <c r="AP19" s="1"/>
      <c r="AQ19" s="1"/>
      <c r="AR19" s="1"/>
      <c r="AS19" s="1"/>
      <c r="AT19" s="1"/>
      <c r="AU19" s="90"/>
      <c r="AV19" s="1"/>
      <c r="AW19" s="1"/>
      <c r="AX19" s="1"/>
      <c r="AY19" s="1"/>
      <c r="AZ19" s="1"/>
      <c r="BA19" s="1"/>
      <c r="BB19" s="90"/>
      <c r="BC19" s="1"/>
      <c r="BD19" s="1"/>
      <c r="BE19" s="1"/>
      <c r="BF19" s="1"/>
      <c r="BG19" s="1"/>
      <c r="BH19" s="1"/>
      <c r="BI19" s="1"/>
      <c r="BJ19" s="1"/>
      <c r="BK19" s="1"/>
      <c r="BL19" s="90"/>
      <c r="BM19" s="1"/>
      <c r="BN19" s="1"/>
      <c r="BO19" s="1"/>
      <c r="BP19" s="1"/>
      <c r="BQ19" s="1"/>
      <c r="BR19" s="1"/>
      <c r="BS19" s="1"/>
      <c r="BT19" s="1"/>
      <c r="BU19" s="1"/>
      <c r="BV19" s="90"/>
      <c r="BW19" s="1"/>
      <c r="BX19" s="1"/>
      <c r="BY19" s="1"/>
      <c r="BZ19" s="1"/>
      <c r="CA19" s="1"/>
      <c r="CB19" s="1"/>
      <c r="CC19" s="1"/>
      <c r="CD19" s="1"/>
      <c r="CE19" s="1"/>
      <c r="CF19" s="90"/>
      <c r="CG19" s="1"/>
      <c r="CH19" s="1"/>
      <c r="CI19" s="1"/>
      <c r="CJ19" s="1"/>
      <c r="CK19" s="1"/>
      <c r="CL19" s="1"/>
      <c r="CM19" s="1"/>
      <c r="CN19" s="1"/>
      <c r="CO19" s="1"/>
      <c r="CP19" s="90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90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90"/>
      <c r="DT19" s="1"/>
      <c r="DU19" s="1"/>
      <c r="DV19" s="1"/>
      <c r="DW19" s="1"/>
      <c r="DX19" s="1"/>
      <c r="DY19" s="1"/>
      <c r="DZ19" s="90">
        <v>0.25</v>
      </c>
      <c r="EA19" s="1"/>
      <c r="EB19" s="1"/>
      <c r="EC19" s="1"/>
      <c r="ED19" s="1"/>
      <c r="EE19" s="1"/>
      <c r="EF19" s="1"/>
      <c r="EG19" s="90">
        <v>1.5</v>
      </c>
      <c r="EH19" s="1"/>
      <c r="EI19" s="1"/>
      <c r="EJ19" s="1"/>
      <c r="EK19" s="1"/>
      <c r="EL19" s="1"/>
      <c r="EM19" s="1"/>
      <c r="EN19" s="90">
        <v>0.2</v>
      </c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90"/>
      <c r="FB19" s="1"/>
      <c r="FC19" s="1"/>
      <c r="FD19" s="1"/>
      <c r="FE19" s="1"/>
      <c r="FF19" s="1"/>
      <c r="FG19" s="1"/>
      <c r="FH19" s="1"/>
      <c r="FI19" s="1"/>
      <c r="FJ19" s="1"/>
      <c r="FK19" s="90"/>
      <c r="FL19" s="1"/>
      <c r="FM19" s="1"/>
      <c r="FN19" s="1"/>
      <c r="FO19" s="1"/>
      <c r="FP19" s="1"/>
      <c r="FQ19" s="1"/>
      <c r="FR19" s="90"/>
      <c r="FS19" s="1"/>
      <c r="FT19" s="1"/>
      <c r="FU19" s="1"/>
      <c r="FV19" s="1"/>
      <c r="FW19" s="1"/>
      <c r="FX19" s="1"/>
      <c r="FY19" s="1"/>
      <c r="FZ19" s="1"/>
      <c r="GA19" s="1"/>
      <c r="GB19" s="90"/>
      <c r="GC19" s="1"/>
      <c r="GD19" s="1"/>
      <c r="GE19" s="1"/>
      <c r="GF19" s="1"/>
      <c r="GG19" s="1"/>
      <c r="GH19" s="70"/>
      <c r="GI19" s="1"/>
      <c r="GJ19" s="1"/>
      <c r="GK19" s="1"/>
      <c r="GL19" s="90"/>
    </row>
    <row r="20" spans="1:19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0"/>
      <c r="O20" s="1"/>
      <c r="P20" s="1"/>
      <c r="Q20" s="1"/>
      <c r="R20" s="1"/>
      <c r="S20" s="1"/>
      <c r="T20" s="1"/>
      <c r="U20" s="1"/>
      <c r="V20" s="1"/>
      <c r="W20" s="1"/>
      <c r="X20" s="9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90"/>
      <c r="AL20" s="1"/>
      <c r="AM20" s="1"/>
      <c r="AN20" s="1"/>
      <c r="AO20" s="1"/>
      <c r="AP20" s="1"/>
      <c r="AQ20" s="1"/>
      <c r="AR20" s="1"/>
      <c r="AS20" s="1"/>
      <c r="AT20" s="1"/>
      <c r="AU20" s="90"/>
      <c r="AV20" s="1"/>
      <c r="AW20" s="1"/>
      <c r="AX20" s="1"/>
      <c r="AY20" s="1"/>
      <c r="AZ20" s="1"/>
      <c r="BA20" s="1"/>
      <c r="BB20" s="90"/>
      <c r="BC20" s="1"/>
      <c r="BD20" s="1"/>
      <c r="BE20" s="1"/>
      <c r="BF20" s="1"/>
      <c r="BG20" s="1"/>
      <c r="BH20" s="1"/>
      <c r="BI20" s="1"/>
      <c r="BJ20" s="1"/>
      <c r="BK20" s="1"/>
      <c r="BL20" s="90"/>
      <c r="BM20" s="1"/>
      <c r="BN20" s="1"/>
      <c r="BO20" s="1"/>
      <c r="BP20" s="1"/>
      <c r="BQ20" s="1"/>
      <c r="BR20" s="1"/>
      <c r="BS20" s="1"/>
      <c r="BT20" s="1"/>
      <c r="BU20" s="1"/>
      <c r="BV20" s="90"/>
      <c r="BW20" s="1"/>
      <c r="BX20" s="1"/>
      <c r="BY20" s="1"/>
      <c r="BZ20" s="1"/>
      <c r="CA20" s="1"/>
      <c r="CB20" s="1"/>
      <c r="CC20" s="1"/>
      <c r="CD20" s="1"/>
      <c r="CE20" s="1"/>
      <c r="CF20" s="90"/>
      <c r="CG20" s="1"/>
      <c r="CH20" s="1"/>
      <c r="CI20" s="1"/>
      <c r="CJ20" s="1"/>
      <c r="CK20" s="1"/>
      <c r="CL20" s="1"/>
      <c r="CM20" s="1"/>
      <c r="CN20" s="1"/>
      <c r="CO20" s="1"/>
      <c r="CP20" s="90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90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90"/>
      <c r="DT20" s="1"/>
      <c r="DU20" s="1"/>
      <c r="DV20" s="1"/>
      <c r="DW20" s="1"/>
      <c r="DX20" s="1"/>
      <c r="DY20" s="1"/>
      <c r="DZ20" s="90"/>
      <c r="EA20" s="1"/>
      <c r="EB20" s="1"/>
      <c r="EC20" s="1"/>
      <c r="ED20" s="1"/>
      <c r="EE20" s="1"/>
      <c r="EF20" s="1"/>
      <c r="EG20" s="92"/>
      <c r="EH20" s="1"/>
      <c r="EI20" s="1"/>
      <c r="EJ20" s="1"/>
      <c r="EK20" s="1"/>
      <c r="EL20" s="1"/>
      <c r="EM20" s="1"/>
      <c r="EN20" s="90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90"/>
      <c r="FB20" s="1"/>
      <c r="FC20" s="1"/>
      <c r="FD20" s="1"/>
      <c r="FE20" s="1"/>
      <c r="FF20" s="1"/>
      <c r="FG20" s="1"/>
      <c r="FH20" s="1"/>
      <c r="FI20" s="1"/>
      <c r="FJ20" s="1"/>
      <c r="FK20" s="90"/>
      <c r="FL20" s="1"/>
      <c r="FM20" s="1"/>
      <c r="FN20" s="1"/>
      <c r="FO20" s="1"/>
      <c r="FP20" s="1"/>
      <c r="FQ20" s="1"/>
      <c r="FR20" s="90"/>
      <c r="FS20" s="1"/>
      <c r="FT20" s="1"/>
      <c r="FU20" s="1"/>
      <c r="FV20" s="1"/>
      <c r="FW20" s="1"/>
      <c r="FX20" s="1"/>
      <c r="FY20" s="1"/>
      <c r="FZ20" s="1"/>
      <c r="GA20" s="1"/>
      <c r="GB20" s="90"/>
      <c r="GC20" s="1"/>
      <c r="GD20" s="1"/>
      <c r="GE20" s="1"/>
      <c r="GF20" s="1"/>
      <c r="GG20" s="1"/>
      <c r="GH20" s="70"/>
      <c r="GI20" s="1"/>
      <c r="GJ20" s="1"/>
      <c r="GK20" s="1"/>
      <c r="GL20" s="90"/>
    </row>
    <row r="21" spans="1:197" x14ac:dyDescent="0.25">
      <c r="A21" s="112" t="s">
        <v>433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>
        <f>SUM(N11:N19)</f>
        <v>2.5798000000000001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4">
        <f>SUM(X11:X19)</f>
        <v>9.2422000000000004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4">
        <f>SUM(AK11:AK19)</f>
        <v>1.22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f>SUM(AU11:AU19)</f>
        <v>1.07</v>
      </c>
      <c r="AV21" s="113"/>
      <c r="AW21" s="113"/>
      <c r="AX21" s="113"/>
      <c r="AY21" s="113"/>
      <c r="AZ21" s="113"/>
      <c r="BA21" s="113"/>
      <c r="BB21" s="114">
        <f>SUM(BB11:BB19)</f>
        <v>2.6968000000000001</v>
      </c>
      <c r="BC21" s="113"/>
      <c r="BD21" s="113"/>
      <c r="BE21" s="113"/>
      <c r="BF21" s="113"/>
      <c r="BG21" s="113"/>
      <c r="BH21" s="113"/>
      <c r="BI21" s="113"/>
      <c r="BJ21" s="113"/>
      <c r="BK21" s="113"/>
      <c r="BL21" s="114">
        <f>SUM(BL11:BL19)</f>
        <v>2.7854000000000001</v>
      </c>
      <c r="BM21" s="113"/>
      <c r="BN21" s="113"/>
      <c r="BO21" s="113"/>
      <c r="BP21" s="113"/>
      <c r="BQ21" s="113"/>
      <c r="BR21" s="113"/>
      <c r="BS21" s="113"/>
      <c r="BT21" s="113"/>
      <c r="BU21" s="113"/>
      <c r="BV21" s="114">
        <f>SUM(BV11:BV19)</f>
        <v>3.6088</v>
      </c>
      <c r="BW21" s="113"/>
      <c r="BX21" s="113"/>
      <c r="BY21" s="113"/>
      <c r="BZ21" s="113"/>
      <c r="CA21" s="113"/>
      <c r="CB21" s="113"/>
      <c r="CC21" s="113"/>
      <c r="CD21" s="113"/>
      <c r="CE21" s="113"/>
      <c r="CF21" s="114">
        <f>SUM(CF11:CF19)</f>
        <v>4.3579999999999997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4">
        <f>SUM(CP11:CP19)</f>
        <v>8.9564000000000004</v>
      </c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4">
        <f>SUM(DC11:DC19)</f>
        <v>8.4481999999999999</v>
      </c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4">
        <f>SUM(DS11:DS19)</f>
        <v>7.6127999999999991</v>
      </c>
      <c r="DT21" s="113"/>
      <c r="DU21" s="113"/>
      <c r="DV21" s="113"/>
      <c r="DW21" s="113"/>
      <c r="DX21" s="113"/>
      <c r="DY21" s="113"/>
      <c r="DZ21" s="114">
        <f>SUM(DZ11:DZ19)</f>
        <v>13.272600000000001</v>
      </c>
      <c r="EA21" s="113"/>
      <c r="EB21" s="113"/>
      <c r="EC21" s="113"/>
      <c r="ED21" s="113"/>
      <c r="EE21" s="113"/>
      <c r="EF21" s="113"/>
      <c r="EG21" s="114">
        <f>SUM(EG11:EG19)</f>
        <v>32.96</v>
      </c>
      <c r="EH21" s="113"/>
      <c r="EI21" s="113"/>
      <c r="EJ21" s="113"/>
      <c r="EK21" s="113"/>
      <c r="EL21" s="113"/>
      <c r="EM21" s="113"/>
      <c r="EN21" s="114">
        <f>SUM(EN11:EN19)</f>
        <v>14.517399999999999</v>
      </c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4">
        <f>SUM(FA11:FA19)</f>
        <v>6.1035999999999992</v>
      </c>
      <c r="FB21" s="113"/>
      <c r="FC21" s="113"/>
      <c r="FD21" s="113"/>
      <c r="FE21" s="113"/>
      <c r="FF21" s="113"/>
      <c r="FG21" s="113"/>
      <c r="FH21" s="113"/>
      <c r="FI21" s="113"/>
      <c r="FJ21" s="113"/>
      <c r="FK21" s="114">
        <f>SUM(FK11:FK20)</f>
        <v>2.87</v>
      </c>
      <c r="FL21" s="113"/>
      <c r="FM21" s="113"/>
      <c r="FN21" s="113"/>
      <c r="FO21" s="113"/>
      <c r="FP21" s="113"/>
      <c r="FQ21" s="113"/>
      <c r="FR21" s="114">
        <f>SUM(FR11:FR19)</f>
        <v>4.7750000000000004</v>
      </c>
      <c r="FS21" s="113"/>
      <c r="FT21" s="113"/>
      <c r="FU21" s="113"/>
      <c r="FV21" s="113"/>
      <c r="FW21" s="113"/>
      <c r="FX21" s="113"/>
      <c r="FY21" s="113"/>
      <c r="FZ21" s="113"/>
      <c r="GA21" s="113"/>
      <c r="GB21" s="114">
        <f>SUM(GB11:GB20)</f>
        <v>1.6902000000000001</v>
      </c>
      <c r="GC21" s="113"/>
      <c r="GD21" s="113"/>
      <c r="GE21" s="113"/>
      <c r="GF21" s="113"/>
      <c r="GG21" s="113"/>
      <c r="GH21" s="115"/>
      <c r="GI21" s="113"/>
      <c r="GJ21" s="113"/>
      <c r="GK21" s="113"/>
      <c r="GL21" s="114">
        <f>SUM(GL11:GL19)</f>
        <v>2.0246</v>
      </c>
    </row>
    <row r="22" spans="1:19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5"/>
      <c r="O22" s="87"/>
      <c r="P22" s="87"/>
      <c r="Q22" s="87"/>
      <c r="R22" s="87"/>
      <c r="S22" s="87"/>
      <c r="T22" s="87"/>
      <c r="U22" s="87"/>
      <c r="V22" s="87"/>
      <c r="W22" s="87"/>
      <c r="X22" s="95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95"/>
      <c r="AL22" s="87"/>
      <c r="AM22" s="87"/>
      <c r="AN22" s="87"/>
      <c r="AO22" s="87"/>
      <c r="AP22" s="87"/>
      <c r="AQ22" s="87"/>
      <c r="AR22" s="87"/>
      <c r="AS22" s="87"/>
      <c r="AT22" s="87"/>
      <c r="AU22" s="95"/>
      <c r="AV22" s="87"/>
      <c r="AW22" s="87"/>
      <c r="AX22" s="87"/>
      <c r="AY22" s="87"/>
      <c r="AZ22" s="87"/>
      <c r="BA22" s="87"/>
      <c r="BB22" s="95"/>
      <c r="BC22" s="87"/>
      <c r="BD22" s="87"/>
      <c r="BE22" s="87"/>
      <c r="BF22" s="87"/>
      <c r="BG22" s="87"/>
      <c r="BH22" s="87"/>
      <c r="BI22" s="87"/>
      <c r="BJ22" s="87"/>
      <c r="BK22" s="87"/>
      <c r="BL22" s="95"/>
      <c r="BM22" s="87"/>
      <c r="BN22" s="87"/>
      <c r="BO22" s="87"/>
      <c r="BP22" s="87"/>
      <c r="BQ22" s="87"/>
      <c r="BR22" s="87"/>
      <c r="BS22" s="87"/>
      <c r="BT22" s="87"/>
      <c r="BU22" s="87"/>
      <c r="BV22" s="95"/>
      <c r="BW22" s="87"/>
      <c r="BX22" s="87"/>
      <c r="BY22" s="87"/>
      <c r="BZ22" s="87"/>
      <c r="CA22" s="87"/>
      <c r="CB22" s="87"/>
      <c r="CC22" s="87"/>
      <c r="CD22" s="87"/>
      <c r="CE22" s="87"/>
      <c r="CF22" s="95"/>
      <c r="CG22" s="87"/>
      <c r="CH22" s="87"/>
      <c r="CI22" s="87"/>
      <c r="CJ22" s="87"/>
      <c r="CK22" s="87"/>
      <c r="CL22" s="87"/>
      <c r="CM22" s="87"/>
      <c r="CN22" s="87"/>
      <c r="CO22" s="87"/>
      <c r="CP22" s="95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95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95"/>
      <c r="DT22" s="87"/>
      <c r="DU22" s="87"/>
      <c r="DV22" s="87"/>
      <c r="DW22" s="87"/>
      <c r="DX22" s="87"/>
      <c r="DY22" s="87"/>
      <c r="DZ22" s="95"/>
      <c r="EA22" s="87"/>
      <c r="EB22" s="87"/>
      <c r="EC22" s="87"/>
      <c r="ED22" s="87"/>
      <c r="EE22" s="87"/>
      <c r="EF22" s="87"/>
      <c r="EG22" s="95"/>
      <c r="EH22" s="87"/>
      <c r="EI22" s="87"/>
      <c r="EJ22" s="87"/>
      <c r="EK22" s="87"/>
      <c r="EL22" s="87"/>
      <c r="EM22" s="87"/>
      <c r="EN22" s="95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95"/>
      <c r="FB22" s="87"/>
      <c r="FC22" s="87"/>
      <c r="FD22" s="87"/>
      <c r="FE22" s="87"/>
      <c r="FF22" s="87"/>
      <c r="FG22" s="87"/>
      <c r="FH22" s="87"/>
      <c r="FI22" s="87"/>
      <c r="FJ22" s="87"/>
      <c r="FK22" s="95"/>
      <c r="FL22" s="87"/>
      <c r="FM22" s="87"/>
      <c r="FN22" s="87"/>
      <c r="FO22" s="87"/>
      <c r="FP22" s="87"/>
      <c r="FQ22" s="87"/>
      <c r="FR22" s="95"/>
      <c r="FS22" s="87"/>
      <c r="FT22" s="87"/>
      <c r="FU22" s="87"/>
      <c r="FV22" s="87"/>
      <c r="FW22" s="87"/>
      <c r="FX22" s="87"/>
      <c r="FY22" s="87"/>
      <c r="FZ22" s="87"/>
      <c r="GA22" s="87"/>
      <c r="GB22" s="95"/>
      <c r="GC22" s="87"/>
      <c r="GD22" s="87"/>
      <c r="GE22" s="87"/>
      <c r="GF22" s="87"/>
      <c r="GG22" s="87"/>
      <c r="GH22" s="87"/>
      <c r="GI22" s="87"/>
      <c r="GJ22" s="87"/>
      <c r="GK22" s="87"/>
      <c r="GL22" s="95"/>
    </row>
    <row r="23" spans="1:197" ht="15.75" thickBot="1" x14ac:dyDescent="0.3">
      <c r="A23" s="81"/>
      <c r="B23" s="94"/>
      <c r="C23" s="94"/>
      <c r="D23" s="94"/>
      <c r="E23" s="94"/>
      <c r="F23" s="94"/>
      <c r="G23" s="94"/>
      <c r="H23" s="94"/>
      <c r="I23" s="94"/>
      <c r="J23" s="94"/>
      <c r="K23" s="96"/>
      <c r="L23" s="96"/>
      <c r="M23" s="96"/>
      <c r="N23" s="94"/>
      <c r="O23" s="94"/>
      <c r="P23" s="94"/>
      <c r="Q23" s="94"/>
      <c r="R23" s="94"/>
      <c r="S23" s="94"/>
      <c r="T23" s="94"/>
      <c r="U23" s="96"/>
      <c r="V23" s="96"/>
      <c r="W23" s="96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6"/>
      <c r="AI23" s="96"/>
      <c r="AJ23" s="96"/>
      <c r="AK23" s="94"/>
      <c r="AL23" s="94"/>
      <c r="AM23" s="94"/>
      <c r="AN23" s="94"/>
      <c r="AO23" s="94"/>
      <c r="AP23" s="94"/>
      <c r="AQ23" s="94"/>
      <c r="AR23" s="96"/>
      <c r="AS23" s="96"/>
      <c r="AT23" s="96"/>
      <c r="AU23" s="94"/>
      <c r="AV23" s="94"/>
      <c r="AW23" s="94"/>
      <c r="AX23" s="94"/>
      <c r="AY23" s="97"/>
      <c r="AZ23" s="97"/>
      <c r="BA23" s="97"/>
      <c r="BB23" s="94"/>
      <c r="BC23" s="94"/>
      <c r="BD23" s="94"/>
      <c r="BE23" s="94"/>
      <c r="BF23" s="94"/>
      <c r="BG23" s="94"/>
      <c r="BH23" s="94"/>
      <c r="BI23" s="97"/>
      <c r="BJ23" s="97"/>
      <c r="BK23" s="97"/>
      <c r="BL23" s="94"/>
      <c r="BM23" s="94"/>
      <c r="BN23" s="94"/>
      <c r="BO23" s="94"/>
      <c r="BP23" s="94"/>
      <c r="BQ23" s="94"/>
      <c r="BR23" s="94"/>
      <c r="BS23" s="97"/>
      <c r="BT23" s="97"/>
      <c r="BU23" s="97"/>
      <c r="BV23" s="94"/>
      <c r="BW23" s="94"/>
      <c r="BX23" s="94"/>
      <c r="BY23" s="94"/>
      <c r="BZ23" s="94"/>
      <c r="CA23" s="94"/>
      <c r="CB23" s="94"/>
      <c r="CC23" s="97"/>
      <c r="CD23" s="97"/>
      <c r="CE23" s="97"/>
      <c r="CF23" s="94"/>
      <c r="CG23" s="94"/>
      <c r="CH23" s="94"/>
      <c r="CI23" s="94"/>
      <c r="CJ23" s="94"/>
      <c r="CK23" s="94"/>
      <c r="CL23" s="94"/>
      <c r="CM23" s="97"/>
      <c r="CN23" s="97"/>
      <c r="CO23" s="97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7"/>
      <c r="DA23" s="97"/>
      <c r="DB23" s="97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7"/>
      <c r="DQ23" s="97"/>
      <c r="DR23" s="97"/>
      <c r="DS23" s="94"/>
      <c r="DT23" s="94"/>
      <c r="DU23" s="94"/>
      <c r="DV23" s="94"/>
      <c r="DW23" s="96"/>
      <c r="DX23" s="96"/>
      <c r="DY23" s="96"/>
      <c r="DZ23" s="94"/>
      <c r="EA23" s="94"/>
      <c r="EB23" s="94"/>
      <c r="EC23" s="94"/>
      <c r="ED23" s="96"/>
      <c r="EE23" s="96"/>
      <c r="EF23" s="96"/>
      <c r="EG23" s="94"/>
      <c r="EH23" s="94"/>
      <c r="EI23" s="94"/>
      <c r="EJ23" s="94"/>
      <c r="EK23" s="97"/>
      <c r="EL23" s="97"/>
      <c r="EM23" s="97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7"/>
      <c r="EY23" s="97"/>
      <c r="EZ23" s="97"/>
      <c r="FA23" s="94"/>
      <c r="FB23" s="94"/>
      <c r="FC23" s="94"/>
      <c r="FD23" s="94"/>
      <c r="FE23" s="94"/>
      <c r="FF23" s="94"/>
      <c r="FG23" s="94"/>
      <c r="FH23" s="97"/>
      <c r="FI23" s="97"/>
      <c r="FJ23" s="97"/>
      <c r="FK23" s="94"/>
      <c r="FL23" s="94"/>
      <c r="FM23" s="94"/>
      <c r="FN23" s="94"/>
      <c r="FO23" s="97"/>
      <c r="FP23" s="97"/>
      <c r="FQ23" s="97"/>
      <c r="FR23" s="94"/>
      <c r="FS23" s="94"/>
      <c r="FT23" s="94"/>
      <c r="FU23" s="94"/>
      <c r="FV23" s="94"/>
      <c r="FW23" s="94"/>
      <c r="FX23" s="94"/>
      <c r="FY23" s="97"/>
      <c r="FZ23" s="97"/>
      <c r="GA23" s="97"/>
      <c r="GB23" s="94"/>
      <c r="GC23" s="94"/>
      <c r="GD23" s="94"/>
      <c r="GE23" s="94"/>
      <c r="GF23" s="94"/>
      <c r="GG23" s="94"/>
      <c r="GH23" s="94"/>
      <c r="GI23" s="97"/>
      <c r="GJ23" s="97"/>
      <c r="GK23" s="97"/>
      <c r="GL23" s="94"/>
    </row>
    <row r="24" spans="1:197" x14ac:dyDescent="0.25">
      <c r="A24" s="152" t="s">
        <v>517</v>
      </c>
      <c r="B24" s="85"/>
      <c r="C24" s="85"/>
      <c r="D24" s="85"/>
      <c r="E24" s="85"/>
      <c r="F24" s="85"/>
      <c r="G24" s="85"/>
      <c r="H24" s="85"/>
      <c r="I24" s="85"/>
      <c r="J24" s="85"/>
      <c r="K24" s="159" t="s">
        <v>518</v>
      </c>
      <c r="L24" s="160"/>
      <c r="M24" s="161"/>
      <c r="N24" s="85"/>
      <c r="O24" s="85"/>
      <c r="P24" s="85"/>
      <c r="Q24" s="85"/>
      <c r="R24" s="85"/>
      <c r="S24" s="85"/>
      <c r="T24" s="85"/>
      <c r="U24" s="159" t="s">
        <v>519</v>
      </c>
      <c r="V24" s="160"/>
      <c r="W24" s="161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59" t="s">
        <v>520</v>
      </c>
      <c r="AI24" s="160"/>
      <c r="AJ24" s="161"/>
      <c r="AK24" s="85"/>
      <c r="AL24" s="85"/>
      <c r="AM24" s="85"/>
      <c r="AN24" s="85"/>
      <c r="AO24" s="85"/>
      <c r="AP24" s="85"/>
      <c r="AQ24" s="85"/>
      <c r="AR24" s="159" t="s">
        <v>521</v>
      </c>
      <c r="AS24" s="160"/>
      <c r="AT24" s="161"/>
      <c r="AU24" s="85"/>
      <c r="AV24" s="85"/>
      <c r="AW24" s="85"/>
      <c r="AX24" s="85"/>
      <c r="AY24" s="162" t="s">
        <v>522</v>
      </c>
      <c r="AZ24" s="163"/>
      <c r="BA24" s="164"/>
      <c r="BB24" s="85"/>
      <c r="BC24" s="85"/>
      <c r="BD24" s="85"/>
      <c r="BE24" s="85"/>
      <c r="BF24" s="85"/>
      <c r="BG24" s="85"/>
      <c r="BH24" s="85"/>
      <c r="BI24" s="162" t="s">
        <v>523</v>
      </c>
      <c r="BJ24" s="163"/>
      <c r="BK24" s="164"/>
      <c r="BL24" s="85"/>
      <c r="BM24" s="85"/>
      <c r="BN24" s="85"/>
      <c r="BO24" s="85"/>
      <c r="BP24" s="85"/>
      <c r="BQ24" s="85"/>
      <c r="BR24" s="85"/>
      <c r="BS24" s="162" t="s">
        <v>524</v>
      </c>
      <c r="BT24" s="163"/>
      <c r="BU24" s="164"/>
      <c r="BV24" s="85"/>
      <c r="BW24" s="85"/>
      <c r="BX24" s="85"/>
      <c r="BY24" s="85"/>
      <c r="BZ24" s="85"/>
      <c r="CA24" s="85"/>
      <c r="CB24" s="85"/>
      <c r="CC24" s="162" t="s">
        <v>525</v>
      </c>
      <c r="CD24" s="163"/>
      <c r="CE24" s="164"/>
      <c r="CF24" s="85"/>
      <c r="CG24" s="85"/>
      <c r="CH24" s="85"/>
      <c r="CI24" s="85"/>
      <c r="CJ24" s="85"/>
      <c r="CK24" s="85"/>
      <c r="CL24" s="85"/>
      <c r="CM24" s="162" t="s">
        <v>526</v>
      </c>
      <c r="CN24" s="163"/>
      <c r="CO24" s="164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162" t="s">
        <v>527</v>
      </c>
      <c r="DA24" s="163"/>
      <c r="DB24" s="164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162" t="s">
        <v>528</v>
      </c>
      <c r="DQ24" s="163"/>
      <c r="DR24" s="164"/>
      <c r="DS24" s="85"/>
      <c r="DT24" s="85"/>
      <c r="DU24" s="85"/>
      <c r="DV24" s="85"/>
      <c r="DW24" s="159" t="s">
        <v>529</v>
      </c>
      <c r="DX24" s="160"/>
      <c r="DY24" s="161"/>
      <c r="DZ24" s="85"/>
      <c r="EA24" s="85"/>
      <c r="EB24" s="85"/>
      <c r="EC24" s="85"/>
      <c r="ED24" s="159" t="s">
        <v>530</v>
      </c>
      <c r="EE24" s="160"/>
      <c r="EF24" s="161"/>
      <c r="EG24" s="85"/>
      <c r="EH24" s="85"/>
      <c r="EI24" s="85"/>
      <c r="EJ24" s="85"/>
      <c r="EK24" s="162" t="s">
        <v>531</v>
      </c>
      <c r="EL24" s="163"/>
      <c r="EM24" s="164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162" t="s">
        <v>532</v>
      </c>
      <c r="EY24" s="163"/>
      <c r="EZ24" s="164"/>
      <c r="FA24" s="85"/>
      <c r="FB24" s="85"/>
      <c r="FC24" s="85"/>
      <c r="FD24" s="85"/>
      <c r="FE24" s="85"/>
      <c r="FF24" s="85"/>
      <c r="FG24" s="85"/>
      <c r="FH24" s="162" t="s">
        <v>533</v>
      </c>
      <c r="FI24" s="163"/>
      <c r="FJ24" s="164"/>
      <c r="FK24" s="85"/>
      <c r="FL24" s="85"/>
      <c r="FM24" s="85"/>
      <c r="FN24" s="85"/>
      <c r="FO24" s="162" t="s">
        <v>534</v>
      </c>
      <c r="FP24" s="163"/>
      <c r="FQ24" s="164"/>
      <c r="FR24" s="85"/>
      <c r="FS24" s="85"/>
      <c r="FT24" s="85"/>
      <c r="FU24" s="85"/>
      <c r="FV24" s="85"/>
      <c r="FW24" s="85"/>
      <c r="FX24" s="85"/>
      <c r="FY24" s="162" t="s">
        <v>535</v>
      </c>
      <c r="FZ24" s="163"/>
      <c r="GA24" s="164"/>
      <c r="GB24" s="85"/>
      <c r="GC24" s="85"/>
      <c r="GD24" s="85"/>
      <c r="GE24" s="85"/>
      <c r="GF24" s="85"/>
      <c r="GG24" s="85"/>
      <c r="GH24" s="85"/>
      <c r="GI24" s="162" t="s">
        <v>536</v>
      </c>
      <c r="GJ24" s="163"/>
      <c r="GK24" s="164"/>
      <c r="GL24" s="85"/>
      <c r="GM24" s="189" t="s">
        <v>537</v>
      </c>
      <c r="GN24" s="190"/>
      <c r="GO24" s="191"/>
    </row>
    <row r="25" spans="1:197" ht="15.75" thickBot="1" x14ac:dyDescent="0.3">
      <c r="A25" s="152"/>
      <c r="B25" s="86"/>
      <c r="C25" s="86"/>
      <c r="D25" s="86"/>
      <c r="E25" s="86"/>
      <c r="F25" s="86"/>
      <c r="G25" s="86"/>
      <c r="H25" s="86"/>
      <c r="I25" s="86"/>
      <c r="J25" s="86"/>
      <c r="K25" s="156">
        <f>238*1.32%</f>
        <v>3.1415999999999999</v>
      </c>
      <c r="L25" s="157"/>
      <c r="M25" s="158"/>
      <c r="N25" s="86"/>
      <c r="O25" s="86"/>
      <c r="P25" s="86"/>
      <c r="Q25" s="86"/>
      <c r="R25" s="86"/>
      <c r="S25" s="86"/>
      <c r="T25" s="86"/>
      <c r="U25" s="156">
        <f>W3*238</f>
        <v>19.100224364990332</v>
      </c>
      <c r="V25" s="157"/>
      <c r="W25" s="158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156">
        <f>AJ3*238</f>
        <v>4.2937260739182248</v>
      </c>
      <c r="AI25" s="157"/>
      <c r="AJ25" s="158"/>
      <c r="AK25" s="86"/>
      <c r="AL25" s="86"/>
      <c r="AM25" s="86"/>
      <c r="AN25" s="86"/>
      <c r="AO25" s="86"/>
      <c r="AP25" s="86"/>
      <c r="AQ25" s="86"/>
      <c r="AR25" s="156">
        <f>AT3*238</f>
        <v>2.5346281608618408</v>
      </c>
      <c r="AS25" s="157"/>
      <c r="AT25" s="158"/>
      <c r="AU25" s="86"/>
      <c r="AV25" s="86"/>
      <c r="AW25" s="86"/>
      <c r="AX25" s="86"/>
      <c r="AY25" s="156">
        <f>BA3*238</f>
        <v>2.2860740928277408</v>
      </c>
      <c r="AZ25" s="157"/>
      <c r="BA25" s="158"/>
      <c r="BB25" s="86"/>
      <c r="BC25" s="86"/>
      <c r="BD25" s="86"/>
      <c r="BE25" s="86"/>
      <c r="BF25" s="86"/>
      <c r="BG25" s="86"/>
      <c r="BH25" s="86"/>
      <c r="BI25" s="156">
        <f>BK3*238</f>
        <v>4.3872260368150648</v>
      </c>
      <c r="BJ25" s="157"/>
      <c r="BK25" s="158"/>
      <c r="BL25" s="86"/>
      <c r="BM25" s="86"/>
      <c r="BN25" s="86"/>
      <c r="BO25" s="86"/>
      <c r="BP25" s="86"/>
      <c r="BQ25" s="86"/>
      <c r="BR25" s="86"/>
      <c r="BS25" s="156">
        <f>BU3*238</f>
        <v>5.6868755210811424</v>
      </c>
      <c r="BT25" s="157"/>
      <c r="BU25" s="158"/>
      <c r="BV25" s="86"/>
      <c r="BW25" s="86"/>
      <c r="BX25" s="86"/>
      <c r="BY25" s="86"/>
      <c r="BZ25" s="86"/>
      <c r="CA25" s="86"/>
      <c r="CB25" s="86"/>
      <c r="CC25" s="156">
        <f>CE3*238</f>
        <v>10.606012457931564</v>
      </c>
      <c r="CD25" s="157"/>
      <c r="CE25" s="158"/>
      <c r="CF25" s="86"/>
      <c r="CG25" s="86"/>
      <c r="CH25" s="86"/>
      <c r="CI25" s="86"/>
      <c r="CJ25" s="86"/>
      <c r="CK25" s="86"/>
      <c r="CL25" s="86"/>
      <c r="CM25" s="156">
        <f>CO3*238</f>
        <v>16.405347656608072</v>
      </c>
      <c r="CN25" s="157"/>
      <c r="CO25" s="158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156">
        <f>DB3*238</f>
        <v>14.534569232313796</v>
      </c>
      <c r="DA25" s="157"/>
      <c r="DB25" s="158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156">
        <f>DR3*238</f>
        <v>15.343084189252306</v>
      </c>
      <c r="DQ25" s="157"/>
      <c r="DR25" s="158"/>
      <c r="DS25" s="86"/>
      <c r="DT25" s="86"/>
      <c r="DU25" s="86"/>
      <c r="DV25" s="86"/>
      <c r="DW25" s="156">
        <f>DY3*238</f>
        <v>19.439940896848849</v>
      </c>
      <c r="DX25" s="157"/>
      <c r="DY25" s="158"/>
      <c r="DZ25" s="86"/>
      <c r="EA25" s="86"/>
      <c r="EB25" s="86"/>
      <c r="EC25" s="86"/>
      <c r="ED25" s="156">
        <f>EF3*238</f>
        <v>60.634206494362509</v>
      </c>
      <c r="EE25" s="157"/>
      <c r="EF25" s="158"/>
      <c r="EG25" s="86"/>
      <c r="EH25" s="86"/>
      <c r="EI25" s="86"/>
      <c r="EJ25" s="86"/>
      <c r="EK25" s="156">
        <f>EM3*238</f>
        <v>25.905463331165347</v>
      </c>
      <c r="EL25" s="157"/>
      <c r="EM25" s="158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156">
        <f>EZ3*238</f>
        <v>13.732027884115919</v>
      </c>
      <c r="EY25" s="157"/>
      <c r="EZ25" s="158"/>
      <c r="FA25" s="86"/>
      <c r="FB25" s="86"/>
      <c r="FC25" s="86"/>
      <c r="FD25" s="86"/>
      <c r="FE25" s="86"/>
      <c r="FF25" s="86"/>
      <c r="FG25" s="86"/>
      <c r="FH25" s="156">
        <f>FJ3*238</f>
        <v>5.0292591153733666</v>
      </c>
      <c r="FI25" s="157"/>
      <c r="FJ25" s="158"/>
      <c r="FK25" s="86"/>
      <c r="FL25" s="86"/>
      <c r="FM25" s="86"/>
      <c r="FN25" s="86"/>
      <c r="FO25" s="156">
        <f>FQ3*238</f>
        <v>6.9756166763425886</v>
      </c>
      <c r="FP25" s="157"/>
      <c r="FQ25" s="158"/>
      <c r="FR25" s="86"/>
      <c r="FS25" s="86"/>
      <c r="FT25" s="86"/>
      <c r="FU25" s="86"/>
      <c r="FV25" s="86"/>
      <c r="FW25" s="86"/>
      <c r="FX25" s="86"/>
      <c r="FY25" s="156">
        <f>GA3*238</f>
        <v>4.2461969261123311</v>
      </c>
      <c r="FZ25" s="157"/>
      <c r="GA25" s="158"/>
      <c r="GB25" s="86"/>
      <c r="GC25" s="86"/>
      <c r="GD25" s="86"/>
      <c r="GE25" s="86"/>
      <c r="GF25" s="86"/>
      <c r="GG25" s="86"/>
      <c r="GH25" s="86"/>
      <c r="GI25" s="156">
        <f>GK3*238</f>
        <v>3.7184415799834998</v>
      </c>
      <c r="GJ25" s="157"/>
      <c r="GK25" s="158"/>
      <c r="GL25" s="86"/>
      <c r="GM25" s="192"/>
      <c r="GN25" s="193"/>
      <c r="GO25" s="194"/>
    </row>
    <row r="26" spans="1:197" s="108" customFormat="1" ht="21" customHeight="1" thickBot="1" x14ac:dyDescent="0.3">
      <c r="A26" s="184"/>
      <c r="B26" s="86"/>
      <c r="C26" s="86"/>
      <c r="D26" s="86"/>
      <c r="E26" s="86"/>
      <c r="F26" s="86"/>
      <c r="G26" s="86"/>
      <c r="H26" s="86"/>
      <c r="I26" s="86"/>
      <c r="J26" s="86"/>
      <c r="K26" s="188"/>
      <c r="L26" s="188"/>
      <c r="M26" s="188"/>
      <c r="N26" s="86"/>
      <c r="O26" s="86"/>
      <c r="P26" s="86"/>
      <c r="Q26" s="86"/>
      <c r="R26" s="86"/>
      <c r="S26" s="86"/>
      <c r="T26" s="86"/>
      <c r="U26" s="188"/>
      <c r="V26" s="188"/>
      <c r="W26" s="188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185"/>
      <c r="AI26" s="186"/>
      <c r="AJ26" s="187"/>
      <c r="AK26" s="86"/>
      <c r="AL26" s="86"/>
      <c r="AM26" s="86"/>
      <c r="AN26" s="86"/>
      <c r="AO26" s="86"/>
      <c r="AP26" s="86"/>
      <c r="AQ26" s="86"/>
      <c r="AR26" s="188"/>
      <c r="AS26" s="188"/>
      <c r="AT26" s="188"/>
      <c r="AU26" s="86"/>
      <c r="AV26" s="86"/>
      <c r="AW26" s="86"/>
      <c r="AX26" s="86"/>
      <c r="AY26" s="188"/>
      <c r="AZ26" s="188"/>
      <c r="BA26" s="188"/>
      <c r="BB26" s="86"/>
      <c r="BC26" s="86"/>
      <c r="BD26" s="86"/>
      <c r="BE26" s="86"/>
      <c r="BF26" s="86"/>
      <c r="BG26" s="86"/>
      <c r="BH26" s="86"/>
      <c r="BI26" s="188"/>
      <c r="BJ26" s="188"/>
      <c r="BK26" s="188"/>
      <c r="BL26" s="86"/>
      <c r="BM26" s="86"/>
      <c r="BN26" s="86"/>
      <c r="BO26" s="86"/>
      <c r="BP26" s="86"/>
      <c r="BQ26" s="86"/>
      <c r="BR26" s="86"/>
      <c r="BS26" s="188"/>
      <c r="BT26" s="188"/>
      <c r="BU26" s="188"/>
      <c r="BV26" s="86"/>
      <c r="BW26" s="86"/>
      <c r="BX26" s="86"/>
      <c r="BY26" s="86"/>
      <c r="BZ26" s="86"/>
      <c r="CA26" s="86"/>
      <c r="CB26" s="86"/>
      <c r="CC26" s="188"/>
      <c r="CD26" s="188"/>
      <c r="CE26" s="188"/>
      <c r="CF26" s="86"/>
      <c r="CG26" s="86"/>
      <c r="CH26" s="86"/>
      <c r="CI26" s="86"/>
      <c r="CJ26" s="86"/>
      <c r="CK26" s="86"/>
      <c r="CL26" s="86"/>
      <c r="CM26" s="188"/>
      <c r="CN26" s="188"/>
      <c r="CO26" s="188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188"/>
      <c r="DA26" s="188"/>
      <c r="DB26" s="188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188"/>
      <c r="DQ26" s="188"/>
      <c r="DR26" s="188"/>
      <c r="DS26" s="86"/>
      <c r="DT26" s="86"/>
      <c r="DU26" s="86"/>
      <c r="DV26" s="86"/>
      <c r="DW26" s="188"/>
      <c r="DX26" s="188"/>
      <c r="DY26" s="188"/>
      <c r="DZ26" s="86"/>
      <c r="EA26" s="86"/>
      <c r="EB26" s="86"/>
      <c r="EC26" s="86"/>
      <c r="ED26" s="188"/>
      <c r="EE26" s="188"/>
      <c r="EF26" s="188"/>
      <c r="EG26" s="86"/>
      <c r="EH26" s="86"/>
      <c r="EI26" s="86"/>
      <c r="EJ26" s="86"/>
      <c r="EK26" s="188"/>
      <c r="EL26" s="188"/>
      <c r="EM26" s="188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188"/>
      <c r="EY26" s="188"/>
      <c r="EZ26" s="188"/>
      <c r="FA26" s="86"/>
      <c r="FB26" s="86"/>
      <c r="FC26" s="86"/>
      <c r="FD26" s="86"/>
      <c r="FE26" s="86"/>
      <c r="FF26" s="86"/>
      <c r="FG26" s="86"/>
      <c r="FH26" s="188"/>
      <c r="FI26" s="188"/>
      <c r="FJ26" s="188"/>
      <c r="FK26" s="86"/>
      <c r="FL26" s="86"/>
      <c r="FM26" s="86"/>
      <c r="FN26" s="86"/>
      <c r="FO26" s="188"/>
      <c r="FP26" s="188"/>
      <c r="FQ26" s="188"/>
      <c r="FR26" s="86"/>
      <c r="FS26" s="86"/>
      <c r="FT26" s="86"/>
      <c r="FU26" s="86"/>
      <c r="FV26" s="86"/>
      <c r="FW26" s="86"/>
      <c r="FX26" s="86"/>
      <c r="FY26" s="188"/>
      <c r="FZ26" s="188"/>
      <c r="GA26" s="188"/>
      <c r="GB26" s="86"/>
      <c r="GC26" s="86"/>
      <c r="GD26" s="86"/>
      <c r="GE26" s="86"/>
      <c r="GF26" s="86"/>
      <c r="GG26" s="86"/>
      <c r="GH26" s="86"/>
      <c r="GI26" s="188"/>
      <c r="GJ26" s="188"/>
      <c r="GK26" s="188"/>
      <c r="GL26" s="86"/>
      <c r="GM26" s="174"/>
      <c r="GN26" s="174"/>
      <c r="GO26" s="174"/>
    </row>
    <row r="27" spans="1:197" ht="15.75" thickBot="1" x14ac:dyDescent="0.3">
      <c r="A27" s="98" t="s">
        <v>538</v>
      </c>
      <c r="B27" s="94"/>
      <c r="C27" s="94"/>
      <c r="D27" s="94"/>
      <c r="E27" s="94"/>
      <c r="F27" s="94"/>
      <c r="G27" s="94"/>
      <c r="H27" s="94"/>
      <c r="I27" s="94"/>
      <c r="J27" s="94"/>
      <c r="K27" s="153">
        <f>N21</f>
        <v>2.5798000000000001</v>
      </c>
      <c r="L27" s="154"/>
      <c r="M27" s="155"/>
      <c r="N27" s="94"/>
      <c r="O27" s="94"/>
      <c r="P27" s="94"/>
      <c r="Q27" s="94"/>
      <c r="R27" s="94"/>
      <c r="S27" s="94"/>
      <c r="T27" s="94"/>
      <c r="U27" s="153">
        <f>X21</f>
        <v>9.2422000000000004</v>
      </c>
      <c r="V27" s="154"/>
      <c r="W27" s="155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153">
        <f>AK21</f>
        <v>1.22</v>
      </c>
      <c r="AI27" s="154"/>
      <c r="AJ27" s="155"/>
      <c r="AK27" s="94"/>
      <c r="AL27" s="94"/>
      <c r="AM27" s="94"/>
      <c r="AN27" s="94"/>
      <c r="AO27" s="94"/>
      <c r="AP27" s="94"/>
      <c r="AQ27" s="94"/>
      <c r="AR27" s="153">
        <f>AU21</f>
        <v>1.07</v>
      </c>
      <c r="AS27" s="154"/>
      <c r="AT27" s="155"/>
      <c r="AU27" s="94"/>
      <c r="AV27" s="94"/>
      <c r="AW27" s="94"/>
      <c r="AX27" s="94"/>
      <c r="AY27" s="149">
        <f>BB21</f>
        <v>2.6968000000000001</v>
      </c>
      <c r="AZ27" s="150"/>
      <c r="BA27" s="151"/>
      <c r="BB27" s="94"/>
      <c r="BC27" s="94"/>
      <c r="BD27" s="94"/>
      <c r="BE27" s="94"/>
      <c r="BF27" s="94"/>
      <c r="BG27" s="94"/>
      <c r="BH27" s="94"/>
      <c r="BI27" s="149">
        <f>BL21</f>
        <v>2.7854000000000001</v>
      </c>
      <c r="BJ27" s="150"/>
      <c r="BK27" s="151"/>
      <c r="BL27" s="94"/>
      <c r="BM27" s="94"/>
      <c r="BN27" s="94"/>
      <c r="BO27" s="94"/>
      <c r="BP27" s="94"/>
      <c r="BQ27" s="94"/>
      <c r="BR27" s="94"/>
      <c r="BS27" s="149">
        <f>BV21</f>
        <v>3.6088</v>
      </c>
      <c r="BT27" s="150"/>
      <c r="BU27" s="151"/>
      <c r="BV27" s="94"/>
      <c r="BW27" s="94"/>
      <c r="BX27" s="94"/>
      <c r="BY27" s="94"/>
      <c r="BZ27" s="94"/>
      <c r="CA27" s="94"/>
      <c r="CB27" s="94"/>
      <c r="CC27" s="149">
        <f>CF21</f>
        <v>4.3579999999999997</v>
      </c>
      <c r="CD27" s="150"/>
      <c r="CE27" s="151"/>
      <c r="CF27" s="94"/>
      <c r="CG27" s="94"/>
      <c r="CH27" s="94"/>
      <c r="CI27" s="94"/>
      <c r="CJ27" s="94"/>
      <c r="CK27" s="94"/>
      <c r="CL27" s="94"/>
      <c r="CM27" s="149">
        <f>CP21</f>
        <v>8.9564000000000004</v>
      </c>
      <c r="CN27" s="150"/>
      <c r="CO27" s="151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149">
        <f>DC21</f>
        <v>8.4481999999999999</v>
      </c>
      <c r="DA27" s="150"/>
      <c r="DB27" s="151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149">
        <f>DS21</f>
        <v>7.6127999999999991</v>
      </c>
      <c r="DQ27" s="150"/>
      <c r="DR27" s="151"/>
      <c r="DS27" s="94"/>
      <c r="DT27" s="94"/>
      <c r="DU27" s="94"/>
      <c r="DV27" s="94"/>
      <c r="DW27" s="153">
        <f>DZ21</f>
        <v>13.272600000000001</v>
      </c>
      <c r="DX27" s="154"/>
      <c r="DY27" s="155"/>
      <c r="DZ27" s="94"/>
      <c r="EA27" s="94"/>
      <c r="EB27" s="94"/>
      <c r="EC27" s="94"/>
      <c r="ED27" s="153">
        <f>EG21</f>
        <v>32.96</v>
      </c>
      <c r="EE27" s="154"/>
      <c r="EF27" s="155"/>
      <c r="EG27" s="94"/>
      <c r="EH27" s="94"/>
      <c r="EI27" s="94"/>
      <c r="EJ27" s="94"/>
      <c r="EK27" s="149">
        <f>EN21</f>
        <v>14.517399999999999</v>
      </c>
      <c r="EL27" s="150"/>
      <c r="EM27" s="151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149">
        <f>FA21</f>
        <v>6.1035999999999992</v>
      </c>
      <c r="EY27" s="150"/>
      <c r="EZ27" s="151"/>
      <c r="FA27" s="94"/>
      <c r="FB27" s="94"/>
      <c r="FC27" s="94"/>
      <c r="FD27" s="94"/>
      <c r="FE27" s="94"/>
      <c r="FF27" s="94"/>
      <c r="FG27" s="94"/>
      <c r="FH27" s="149">
        <f>FK21</f>
        <v>2.87</v>
      </c>
      <c r="FI27" s="150"/>
      <c r="FJ27" s="151"/>
      <c r="FK27" s="94"/>
      <c r="FL27" s="94"/>
      <c r="FM27" s="94"/>
      <c r="FN27" s="94"/>
      <c r="FO27" s="149">
        <f>FR21</f>
        <v>4.7750000000000004</v>
      </c>
      <c r="FP27" s="150"/>
      <c r="FQ27" s="151"/>
      <c r="FR27" s="94"/>
      <c r="FS27" s="94"/>
      <c r="FT27" s="94"/>
      <c r="FU27" s="94"/>
      <c r="FV27" s="94"/>
      <c r="FW27" s="94"/>
      <c r="FX27" s="94"/>
      <c r="FY27" s="149">
        <f>GB21</f>
        <v>1.6902000000000001</v>
      </c>
      <c r="FZ27" s="150"/>
      <c r="GA27" s="151"/>
      <c r="GB27" s="94"/>
      <c r="GC27" s="94"/>
      <c r="GD27" s="94"/>
      <c r="GE27" s="94"/>
      <c r="GF27" s="94"/>
      <c r="GG27" s="94"/>
      <c r="GH27" s="94"/>
      <c r="GI27" s="149">
        <f>GL21</f>
        <v>2.0246</v>
      </c>
      <c r="GJ27" s="150"/>
      <c r="GK27" s="151"/>
      <c r="GL27" s="94"/>
      <c r="GM27" s="108"/>
      <c r="GN27" s="108"/>
      <c r="GO27" s="108"/>
    </row>
    <row r="28" spans="1:197" ht="15.75" thickBot="1" x14ac:dyDescent="0.3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91"/>
      <c r="AI28" s="91"/>
      <c r="AJ28" s="9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91"/>
      <c r="AZ28" s="91"/>
      <c r="BA28" s="91"/>
      <c r="BB28" s="81"/>
      <c r="BC28" s="81"/>
      <c r="BD28" s="81"/>
      <c r="BE28" s="81"/>
      <c r="BF28" s="81"/>
      <c r="BG28" s="81"/>
      <c r="BH28" s="81"/>
      <c r="BI28" s="91"/>
      <c r="BJ28" s="91"/>
      <c r="BK28" s="91"/>
      <c r="BL28" s="81"/>
      <c r="BM28" s="81"/>
      <c r="BN28" s="81"/>
      <c r="BO28" s="81"/>
      <c r="BP28" s="81"/>
      <c r="BQ28" s="81"/>
      <c r="BR28" s="81"/>
      <c r="BS28" s="91"/>
      <c r="BT28" s="91"/>
      <c r="BU28" s="91"/>
      <c r="BV28" s="81"/>
      <c r="BW28" s="81"/>
      <c r="BX28" s="81"/>
      <c r="BY28" s="81"/>
      <c r="BZ28" s="81"/>
      <c r="CA28" s="81"/>
      <c r="CB28" s="81"/>
      <c r="CC28" s="91"/>
      <c r="CD28" s="91"/>
      <c r="CE28" s="91"/>
      <c r="CF28" s="81"/>
      <c r="CG28" s="81"/>
      <c r="CH28" s="81"/>
      <c r="CI28" s="81"/>
      <c r="CJ28" s="81"/>
      <c r="CK28" s="81"/>
      <c r="CL28" s="81"/>
      <c r="CM28" s="91"/>
      <c r="CN28" s="91"/>
      <c r="CO28" s="9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91"/>
      <c r="DA28" s="91"/>
      <c r="DB28" s="9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91"/>
      <c r="DQ28" s="91"/>
      <c r="DR28" s="9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91"/>
      <c r="EL28" s="91"/>
      <c r="EM28" s="9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91"/>
      <c r="EY28" s="91"/>
      <c r="EZ28" s="91"/>
      <c r="FA28" s="81"/>
      <c r="FB28" s="81"/>
      <c r="FC28" s="81"/>
      <c r="FD28" s="81"/>
      <c r="FE28" s="81"/>
      <c r="FF28" s="81"/>
      <c r="FG28" s="81"/>
      <c r="FH28" s="91"/>
      <c r="FI28" s="91"/>
      <c r="FJ28" s="91"/>
      <c r="FK28" s="81"/>
      <c r="FL28" s="81"/>
      <c r="FM28" s="81"/>
      <c r="FN28" s="81"/>
      <c r="FO28" s="91"/>
      <c r="FP28" s="91"/>
      <c r="FQ28" s="91"/>
      <c r="FR28" s="81"/>
      <c r="FS28" s="81"/>
      <c r="FT28" s="81"/>
      <c r="FU28" s="81"/>
      <c r="FV28" s="81"/>
      <c r="FW28" s="81"/>
      <c r="FX28" s="81"/>
      <c r="FY28" s="91"/>
      <c r="FZ28" s="91"/>
      <c r="GA28" s="91"/>
      <c r="GB28" s="81"/>
      <c r="GC28" s="81"/>
      <c r="GD28" s="81"/>
      <c r="GE28" s="81"/>
      <c r="GF28" s="81"/>
      <c r="GG28" s="81"/>
      <c r="GH28" s="81"/>
      <c r="GI28" s="91"/>
      <c r="GJ28" s="91"/>
      <c r="GK28" s="91"/>
      <c r="GL28" s="81"/>
      <c r="GM28" s="195">
        <f>GI29+FY29+FO29+FH29+EX29+EK29+ED29+DW29+DP29+CZ29+CM29+CC29+BS29+BI29+AY29+AR29+AH29+U29+K29</f>
        <v>107.2087206909045</v>
      </c>
      <c r="GN28" s="190"/>
      <c r="GO28" s="191"/>
    </row>
    <row r="29" spans="1:197" ht="15.75" thickBot="1" x14ac:dyDescent="0.3">
      <c r="A29" s="93" t="s">
        <v>537</v>
      </c>
      <c r="B29" s="81"/>
      <c r="C29" s="81"/>
      <c r="D29" s="81"/>
      <c r="E29" s="81"/>
      <c r="F29" s="81"/>
      <c r="G29" s="81"/>
      <c r="H29" s="81"/>
      <c r="I29" s="81"/>
      <c r="J29" s="81"/>
      <c r="K29" s="165">
        <f>K25-K27</f>
        <v>0.56179999999999986</v>
      </c>
      <c r="L29" s="166"/>
      <c r="M29" s="167"/>
      <c r="N29" s="89"/>
      <c r="O29" s="89"/>
      <c r="P29" s="89"/>
      <c r="Q29" s="89"/>
      <c r="R29" s="89"/>
      <c r="S29" s="89"/>
      <c r="T29" s="89"/>
      <c r="U29" s="168">
        <f>U25-U27</f>
        <v>9.8580243649903316</v>
      </c>
      <c r="V29" s="169"/>
      <c r="W29" s="170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165">
        <f>AH25-AH27</f>
        <v>3.0737260739182251</v>
      </c>
      <c r="AI29" s="166"/>
      <c r="AJ29" s="167"/>
      <c r="AK29" s="89"/>
      <c r="AL29" s="89"/>
      <c r="AM29" s="89"/>
      <c r="AN29" s="89"/>
      <c r="AO29" s="89"/>
      <c r="AP29" s="89"/>
      <c r="AQ29" s="89"/>
      <c r="AR29" s="165">
        <f>AR25-AR27</f>
        <v>1.4646281608618408</v>
      </c>
      <c r="AS29" s="166"/>
      <c r="AT29" s="167"/>
      <c r="AU29" s="89"/>
      <c r="AV29" s="89"/>
      <c r="AW29" s="89"/>
      <c r="AX29" s="89"/>
      <c r="AY29" s="165">
        <f>AY25-AY27</f>
        <v>-0.41072590717225932</v>
      </c>
      <c r="AZ29" s="166"/>
      <c r="BA29" s="167"/>
      <c r="BB29" s="89"/>
      <c r="BC29" s="89"/>
      <c r="BD29" s="89"/>
      <c r="BE29" s="89"/>
      <c r="BF29" s="89"/>
      <c r="BG29" s="89"/>
      <c r="BH29" s="89"/>
      <c r="BI29" s="165">
        <f>BI25-BI27</f>
        <v>1.6018260368150647</v>
      </c>
      <c r="BJ29" s="166"/>
      <c r="BK29" s="167"/>
      <c r="BL29" s="89"/>
      <c r="BM29" s="89"/>
      <c r="BN29" s="89"/>
      <c r="BO29" s="89"/>
      <c r="BP29" s="89"/>
      <c r="BQ29" s="89"/>
      <c r="BR29" s="89"/>
      <c r="BS29" s="165">
        <f>BS25-BS27</f>
        <v>2.0780755210811424</v>
      </c>
      <c r="BT29" s="166"/>
      <c r="BU29" s="167"/>
      <c r="BV29" s="89"/>
      <c r="BW29" s="89"/>
      <c r="BX29" s="89"/>
      <c r="BY29" s="89"/>
      <c r="BZ29" s="89"/>
      <c r="CA29" s="89"/>
      <c r="CB29" s="89"/>
      <c r="CC29" s="165">
        <f>CC25-CC27</f>
        <v>6.2480124579315648</v>
      </c>
      <c r="CD29" s="166"/>
      <c r="CE29" s="167"/>
      <c r="CF29" s="89"/>
      <c r="CG29" s="89"/>
      <c r="CH29" s="89"/>
      <c r="CI29" s="89"/>
      <c r="CJ29" s="89"/>
      <c r="CK29" s="89"/>
      <c r="CL29" s="89"/>
      <c r="CM29" s="165">
        <f>CM25-CM27</f>
        <v>7.4489476566080715</v>
      </c>
      <c r="CN29" s="166"/>
      <c r="CO29" s="167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165">
        <f>CZ25-CZ27</f>
        <v>6.0863692323137961</v>
      </c>
      <c r="DA29" s="166"/>
      <c r="DB29" s="167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165">
        <f>DP25-DP27</f>
        <v>7.7302841892523064</v>
      </c>
      <c r="DQ29" s="166"/>
      <c r="DR29" s="167"/>
      <c r="DS29" s="89"/>
      <c r="DT29" s="89"/>
      <c r="DU29" s="89"/>
      <c r="DV29" s="89"/>
      <c r="DW29" s="165">
        <f>DW25-DW27</f>
        <v>6.1673408968488488</v>
      </c>
      <c r="DX29" s="166"/>
      <c r="DY29" s="167"/>
      <c r="DZ29" s="89"/>
      <c r="EA29" s="89"/>
      <c r="EB29" s="89"/>
      <c r="EC29" s="89"/>
      <c r="ED29" s="165">
        <f>ED25-ED27</f>
        <v>27.674206494362508</v>
      </c>
      <c r="EE29" s="166"/>
      <c r="EF29" s="167"/>
      <c r="EG29" s="89"/>
      <c r="EH29" s="89"/>
      <c r="EI29" s="89"/>
      <c r="EJ29" s="89"/>
      <c r="EK29" s="165">
        <f>EK25-EK27</f>
        <v>11.388063331165348</v>
      </c>
      <c r="EL29" s="166"/>
      <c r="EM29" s="167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165">
        <f>EX25-EX27</f>
        <v>7.6284278841159194</v>
      </c>
      <c r="EY29" s="166"/>
      <c r="EZ29" s="167"/>
      <c r="FA29" s="89"/>
      <c r="FB29" s="89"/>
      <c r="FC29" s="89"/>
      <c r="FD29" s="89"/>
      <c r="FE29" s="89"/>
      <c r="FF29" s="89"/>
      <c r="FG29" s="89"/>
      <c r="FH29" s="165">
        <f>FH25-FH27</f>
        <v>2.1592591153733665</v>
      </c>
      <c r="FI29" s="166"/>
      <c r="FJ29" s="167"/>
      <c r="FK29" s="89"/>
      <c r="FL29" s="89"/>
      <c r="FM29" s="89"/>
      <c r="FN29" s="89"/>
      <c r="FO29" s="165">
        <f>FO25-FO27</f>
        <v>2.2006166763425883</v>
      </c>
      <c r="FP29" s="166"/>
      <c r="FQ29" s="167"/>
      <c r="FR29" s="89"/>
      <c r="FS29" s="89"/>
      <c r="FT29" s="89"/>
      <c r="FU29" s="89"/>
      <c r="FV29" s="89"/>
      <c r="FW29" s="89"/>
      <c r="FX29" s="89"/>
      <c r="FY29" s="165">
        <f>FY25-FY27</f>
        <v>2.5559969261123312</v>
      </c>
      <c r="FZ29" s="166"/>
      <c r="GA29" s="167"/>
      <c r="GB29" s="89"/>
      <c r="GC29" s="89"/>
      <c r="GD29" s="89"/>
      <c r="GE29" s="89"/>
      <c r="GF29" s="89"/>
      <c r="GG29" s="89"/>
      <c r="GH29" s="89"/>
      <c r="GI29" s="165">
        <f>GI25-GI27</f>
        <v>1.6938415799834998</v>
      </c>
      <c r="GJ29" s="166"/>
      <c r="GK29" s="167"/>
      <c r="GL29" s="89"/>
      <c r="GM29" s="192"/>
      <c r="GN29" s="193"/>
      <c r="GO29" s="194"/>
    </row>
    <row r="30" spans="1:197" s="108" customFormat="1" ht="15" customHeight="1" thickBot="1" x14ac:dyDescent="0.3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2"/>
      <c r="L30" s="172"/>
      <c r="M30" s="172"/>
      <c r="N30" s="86"/>
      <c r="O30" s="86"/>
      <c r="P30" s="86"/>
      <c r="Q30" s="86"/>
      <c r="R30" s="86"/>
      <c r="S30" s="86"/>
      <c r="T30" s="86"/>
      <c r="U30" s="173"/>
      <c r="V30" s="173"/>
      <c r="W30" s="173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172"/>
      <c r="AI30" s="172"/>
      <c r="AJ30" s="172"/>
      <c r="AK30" s="86"/>
      <c r="AL30" s="86"/>
      <c r="AM30" s="86"/>
      <c r="AN30" s="86"/>
      <c r="AO30" s="86"/>
      <c r="AP30" s="86"/>
      <c r="AQ30" s="86"/>
      <c r="AR30" s="172"/>
      <c r="AS30" s="172"/>
      <c r="AT30" s="172"/>
      <c r="AU30" s="86"/>
      <c r="AV30" s="86"/>
      <c r="AW30" s="86"/>
      <c r="AX30" s="86"/>
      <c r="AY30" s="172"/>
      <c r="AZ30" s="172"/>
      <c r="BA30" s="172"/>
      <c r="BB30" s="86"/>
      <c r="BC30" s="86"/>
      <c r="BD30" s="86"/>
      <c r="BE30" s="86"/>
      <c r="BF30" s="86"/>
      <c r="BG30" s="86"/>
      <c r="BH30" s="86"/>
      <c r="BI30" s="172"/>
      <c r="BJ30" s="172"/>
      <c r="BK30" s="172"/>
      <c r="BL30" s="86"/>
      <c r="BM30" s="86"/>
      <c r="BN30" s="86"/>
      <c r="BO30" s="86"/>
      <c r="BP30" s="86"/>
      <c r="BQ30" s="86"/>
      <c r="BR30" s="86"/>
      <c r="BS30" s="172"/>
      <c r="BT30" s="172"/>
      <c r="BU30" s="172"/>
      <c r="BV30" s="86"/>
      <c r="BW30" s="86"/>
      <c r="BX30" s="86"/>
      <c r="BY30" s="86"/>
      <c r="BZ30" s="86"/>
      <c r="CA30" s="86"/>
      <c r="CB30" s="86"/>
      <c r="CC30" s="172"/>
      <c r="CD30" s="172"/>
      <c r="CE30" s="172"/>
      <c r="CF30" s="86"/>
      <c r="CG30" s="86"/>
      <c r="CH30" s="86"/>
      <c r="CI30" s="86"/>
      <c r="CJ30" s="86"/>
      <c r="CK30" s="86"/>
      <c r="CL30" s="86"/>
      <c r="CM30" s="172"/>
      <c r="CN30" s="172"/>
      <c r="CO30" s="172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172"/>
      <c r="DA30" s="172"/>
      <c r="DB30" s="172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172"/>
      <c r="DQ30" s="172"/>
      <c r="DR30" s="172"/>
      <c r="DS30" s="86"/>
      <c r="DT30" s="86"/>
      <c r="DU30" s="86"/>
      <c r="DV30" s="86"/>
      <c r="DW30" s="172"/>
      <c r="DX30" s="172"/>
      <c r="DY30" s="172"/>
      <c r="DZ30" s="86"/>
      <c r="EA30" s="86"/>
      <c r="EB30" s="86"/>
      <c r="EC30" s="86"/>
      <c r="ED30" s="172"/>
      <c r="EE30" s="172"/>
      <c r="EF30" s="172"/>
      <c r="EG30" s="86"/>
      <c r="EH30" s="86"/>
      <c r="EI30" s="86"/>
      <c r="EJ30" s="86"/>
      <c r="EK30" s="172"/>
      <c r="EL30" s="172"/>
      <c r="EM30" s="172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172"/>
      <c r="EY30" s="172"/>
      <c r="EZ30" s="172"/>
      <c r="FA30" s="86"/>
      <c r="FB30" s="86"/>
      <c r="FC30" s="86"/>
      <c r="FD30" s="86"/>
      <c r="FE30" s="86"/>
      <c r="FF30" s="86"/>
      <c r="FG30" s="86"/>
      <c r="FH30" s="172"/>
      <c r="FI30" s="172"/>
      <c r="FJ30" s="172"/>
      <c r="FK30" s="86"/>
      <c r="FL30" s="86"/>
      <c r="FM30" s="86"/>
      <c r="FN30" s="86"/>
      <c r="FO30" s="172"/>
      <c r="FP30" s="172"/>
      <c r="FQ30" s="172"/>
      <c r="FR30" s="86"/>
      <c r="FS30" s="86"/>
      <c r="FT30" s="86"/>
      <c r="FU30" s="86"/>
      <c r="FV30" s="86"/>
      <c r="FW30" s="86"/>
      <c r="FX30" s="86"/>
      <c r="FY30" s="172"/>
      <c r="FZ30" s="172"/>
      <c r="GA30" s="172"/>
      <c r="GB30" s="86"/>
      <c r="GC30" s="86"/>
      <c r="GD30" s="86"/>
      <c r="GE30" s="86"/>
      <c r="GF30" s="86"/>
      <c r="GG30" s="86"/>
      <c r="GH30" s="86"/>
      <c r="GI30" s="172"/>
      <c r="GJ30" s="172"/>
      <c r="GK30" s="172"/>
      <c r="GL30" s="86"/>
      <c r="GM30" s="174"/>
      <c r="GN30" s="174"/>
      <c r="GO30" s="174"/>
    </row>
    <row r="31" spans="1:197" s="177" customFormat="1" ht="15.75" thickBot="1" x14ac:dyDescent="0.3">
      <c r="A31" s="175" t="s">
        <v>1916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8">
        <f>K29/K25</f>
        <v>0.17882607588489938</v>
      </c>
      <c r="L31" s="179"/>
      <c r="M31" s="180"/>
      <c r="N31" s="176"/>
      <c r="O31" s="176"/>
      <c r="P31" s="176"/>
      <c r="Q31" s="176"/>
      <c r="R31" s="176"/>
      <c r="S31" s="176"/>
      <c r="T31" s="176"/>
      <c r="U31" s="178">
        <f>U29/U25</f>
        <v>0.51612086730559836</v>
      </c>
      <c r="V31" s="179"/>
      <c r="W31" s="180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8">
        <f>AH29/AH25</f>
        <v>0.71586450113556199</v>
      </c>
      <c r="AI31" s="179"/>
      <c r="AJ31" s="180"/>
      <c r="AK31" s="176"/>
      <c r="AL31" s="176"/>
      <c r="AM31" s="176"/>
      <c r="AN31" s="176"/>
      <c r="AO31" s="176"/>
      <c r="AP31" s="176"/>
      <c r="AQ31" s="176"/>
      <c r="AR31" s="178">
        <f>AR29/AR25</f>
        <v>0.57784734797700199</v>
      </c>
      <c r="AS31" s="179"/>
      <c r="AT31" s="180"/>
      <c r="AU31" s="176"/>
      <c r="AV31" s="176"/>
      <c r="AW31" s="176"/>
      <c r="AX31" s="176"/>
      <c r="AY31" s="178">
        <f>AY29/AY25</f>
        <v>-0.17966430242171866</v>
      </c>
      <c r="AZ31" s="179"/>
      <c r="BA31" s="180"/>
      <c r="BB31" s="176"/>
      <c r="BC31" s="176"/>
      <c r="BD31" s="176"/>
      <c r="BE31" s="176"/>
      <c r="BF31" s="176"/>
      <c r="BG31" s="176"/>
      <c r="BH31" s="176"/>
      <c r="BI31" s="178">
        <f>BI29/BI25</f>
        <v>0.3651113535918748</v>
      </c>
      <c r="BJ31" s="179"/>
      <c r="BK31" s="180"/>
      <c r="BL31" s="176"/>
      <c r="BM31" s="176"/>
      <c r="BN31" s="176"/>
      <c r="BO31" s="176"/>
      <c r="BP31" s="176"/>
      <c r="BQ31" s="176"/>
      <c r="BR31" s="176"/>
      <c r="BS31" s="178">
        <f>BS29/BS25</f>
        <v>0.36541603792412103</v>
      </c>
      <c r="BT31" s="179"/>
      <c r="BU31" s="180"/>
      <c r="BV31" s="176"/>
      <c r="BW31" s="176"/>
      <c r="BX31" s="176"/>
      <c r="BY31" s="176"/>
      <c r="BZ31" s="176"/>
      <c r="CA31" s="176"/>
      <c r="CB31" s="176"/>
      <c r="CC31" s="178">
        <f>CC29/CC25</f>
        <v>0.58910099179254427</v>
      </c>
      <c r="CD31" s="179"/>
      <c r="CE31" s="180"/>
      <c r="CF31" s="176"/>
      <c r="CG31" s="176"/>
      <c r="CH31" s="176"/>
      <c r="CI31" s="176"/>
      <c r="CJ31" s="176"/>
      <c r="CK31" s="176"/>
      <c r="CL31" s="176"/>
      <c r="CM31" s="178">
        <f>CM29/CM25</f>
        <v>0.45405606833376899</v>
      </c>
      <c r="CN31" s="179"/>
      <c r="CO31" s="180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8">
        <f>CZ29/CZ25</f>
        <v>0.41875126362756959</v>
      </c>
      <c r="DA31" s="179"/>
      <c r="DB31" s="180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8">
        <f>DP29/DP25</f>
        <v>0.50382857148547111</v>
      </c>
      <c r="DQ31" s="179"/>
      <c r="DR31" s="180"/>
      <c r="DS31" s="176"/>
      <c r="DT31" s="176"/>
      <c r="DU31" s="176"/>
      <c r="DV31" s="176"/>
      <c r="DW31" s="178">
        <f>DW29/DW25</f>
        <v>0.31725101066786443</v>
      </c>
      <c r="DX31" s="179"/>
      <c r="DY31" s="180"/>
      <c r="DZ31" s="176"/>
      <c r="EA31" s="176"/>
      <c r="EB31" s="176"/>
      <c r="EC31" s="176"/>
      <c r="ED31" s="178">
        <f>ED29/ED25</f>
        <v>0.45641244595054659</v>
      </c>
      <c r="EE31" s="179"/>
      <c r="EF31" s="180"/>
      <c r="EG31" s="176"/>
      <c r="EH31" s="176"/>
      <c r="EI31" s="176"/>
      <c r="EJ31" s="176"/>
      <c r="EK31" s="178">
        <f>EK29/EK25</f>
        <v>0.43960083576135217</v>
      </c>
      <c r="EL31" s="179"/>
      <c r="EM31" s="180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8">
        <f>EX29/EX25</f>
        <v>0.55552085595018763</v>
      </c>
      <c r="EY31" s="179"/>
      <c r="EZ31" s="180"/>
      <c r="FA31" s="176"/>
      <c r="FB31" s="176"/>
      <c r="FC31" s="176"/>
      <c r="FD31" s="176"/>
      <c r="FE31" s="176"/>
      <c r="FF31" s="176"/>
      <c r="FG31" s="176"/>
      <c r="FH31" s="178">
        <f>FH29/FH25</f>
        <v>0.42933940483857241</v>
      </c>
      <c r="FI31" s="179"/>
      <c r="FJ31" s="180"/>
      <c r="FK31" s="176"/>
      <c r="FL31" s="176"/>
      <c r="FM31" s="176"/>
      <c r="FN31" s="176"/>
      <c r="FO31" s="178">
        <f>FO29/FO25</f>
        <v>0.31547270706629504</v>
      </c>
      <c r="FP31" s="179"/>
      <c r="FQ31" s="180"/>
      <c r="FR31" s="176"/>
      <c r="FS31" s="176"/>
      <c r="FT31" s="176"/>
      <c r="FU31" s="176"/>
      <c r="FV31" s="176"/>
      <c r="FW31" s="176"/>
      <c r="FX31" s="176"/>
      <c r="FY31" s="178">
        <f>FY29/FY25</f>
        <v>0.6019496906500077</v>
      </c>
      <c r="FZ31" s="179"/>
      <c r="GA31" s="180"/>
      <c r="GB31" s="176"/>
      <c r="GC31" s="176"/>
      <c r="GD31" s="176"/>
      <c r="GE31" s="176"/>
      <c r="GF31" s="176"/>
      <c r="GG31" s="176"/>
      <c r="GH31" s="176"/>
      <c r="GI31" s="178">
        <f>GI29/GI25</f>
        <v>0.45552459102800158</v>
      </c>
      <c r="GJ31" s="179"/>
      <c r="GK31" s="180"/>
      <c r="GL31" s="176"/>
    </row>
    <row r="32" spans="1:197" s="183" customFormat="1" x14ac:dyDescent="0.2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2"/>
      <c r="L32" s="182"/>
      <c r="M32" s="182"/>
      <c r="N32" s="181"/>
      <c r="O32" s="181"/>
      <c r="P32" s="181"/>
      <c r="Q32" s="181"/>
      <c r="R32" s="181"/>
      <c r="S32" s="181"/>
      <c r="T32" s="181"/>
      <c r="U32" s="182"/>
      <c r="V32" s="182"/>
      <c r="W32" s="182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  <c r="AI32" s="182"/>
      <c r="AJ32" s="182"/>
      <c r="AK32" s="181"/>
      <c r="AL32" s="181"/>
      <c r="AM32" s="181"/>
      <c r="AN32" s="181"/>
      <c r="AO32" s="181"/>
      <c r="AP32" s="181"/>
      <c r="AQ32" s="181"/>
      <c r="AR32" s="182"/>
      <c r="AS32" s="182"/>
      <c r="AT32" s="182"/>
      <c r="AU32" s="181"/>
      <c r="AV32" s="181"/>
      <c r="AW32" s="181"/>
      <c r="AX32" s="181"/>
      <c r="AY32" s="182"/>
      <c r="AZ32" s="182"/>
      <c r="BA32" s="182"/>
      <c r="BB32" s="181"/>
      <c r="BC32" s="181"/>
      <c r="BD32" s="181"/>
      <c r="BE32" s="181"/>
      <c r="BF32" s="181"/>
      <c r="BG32" s="181"/>
      <c r="BH32" s="181"/>
      <c r="BI32" s="182"/>
      <c r="BJ32" s="182"/>
      <c r="BK32" s="182"/>
      <c r="BL32" s="181"/>
      <c r="BM32" s="181"/>
      <c r="BN32" s="181"/>
      <c r="BO32" s="181"/>
      <c r="BP32" s="181"/>
      <c r="BQ32" s="181"/>
      <c r="BR32" s="181"/>
      <c r="BS32" s="182"/>
      <c r="BT32" s="182"/>
      <c r="BU32" s="182"/>
      <c r="BV32" s="181"/>
      <c r="BW32" s="181"/>
      <c r="BX32" s="181"/>
      <c r="BY32" s="181"/>
      <c r="BZ32" s="181"/>
      <c r="CA32" s="181"/>
      <c r="CB32" s="181"/>
      <c r="CC32" s="182"/>
      <c r="CD32" s="182"/>
      <c r="CE32" s="182"/>
      <c r="CF32" s="181"/>
      <c r="CG32" s="181"/>
      <c r="CH32" s="181"/>
      <c r="CI32" s="181"/>
      <c r="CJ32" s="181"/>
      <c r="CK32" s="181"/>
      <c r="CL32" s="181"/>
      <c r="CM32" s="182"/>
      <c r="CN32" s="182"/>
      <c r="CO32" s="182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2"/>
      <c r="DA32" s="182"/>
      <c r="DB32" s="182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2"/>
      <c r="DQ32" s="182"/>
      <c r="DR32" s="182"/>
      <c r="DS32" s="181"/>
      <c r="DT32" s="181"/>
      <c r="DU32" s="181"/>
      <c r="DV32" s="181"/>
      <c r="DW32" s="182"/>
      <c r="DX32" s="182"/>
      <c r="DY32" s="182"/>
      <c r="DZ32" s="181"/>
      <c r="EA32" s="181"/>
      <c r="EB32" s="181"/>
      <c r="EC32" s="181"/>
      <c r="ED32" s="182"/>
      <c r="EE32" s="182"/>
      <c r="EF32" s="182"/>
      <c r="EG32" s="181"/>
      <c r="EH32" s="181"/>
      <c r="EI32" s="181"/>
      <c r="EJ32" s="181"/>
      <c r="EK32" s="182"/>
      <c r="EL32" s="182"/>
      <c r="EM32" s="182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2"/>
      <c r="EY32" s="182"/>
      <c r="EZ32" s="182"/>
      <c r="FA32" s="181"/>
      <c r="FB32" s="181"/>
      <c r="FC32" s="181"/>
      <c r="FD32" s="181"/>
      <c r="FE32" s="181"/>
      <c r="FF32" s="181"/>
      <c r="FG32" s="181"/>
      <c r="FH32" s="182"/>
      <c r="FI32" s="182"/>
      <c r="FJ32" s="182"/>
      <c r="FK32" s="181"/>
      <c r="FL32" s="181"/>
      <c r="FM32" s="181"/>
      <c r="FN32" s="181"/>
      <c r="FO32" s="182"/>
      <c r="FP32" s="182"/>
      <c r="FQ32" s="182"/>
      <c r="FR32" s="181"/>
      <c r="FS32" s="181"/>
      <c r="FT32" s="181"/>
      <c r="FU32" s="181"/>
      <c r="FV32" s="181"/>
      <c r="FW32" s="181"/>
      <c r="FX32" s="181"/>
      <c r="FY32" s="182"/>
      <c r="FZ32" s="182"/>
      <c r="GA32" s="182"/>
      <c r="GB32" s="181"/>
      <c r="GC32" s="181"/>
      <c r="GD32" s="181"/>
      <c r="GE32" s="181"/>
      <c r="GF32" s="181"/>
      <c r="GG32" s="181"/>
      <c r="GH32" s="181"/>
      <c r="GI32" s="182"/>
      <c r="GJ32" s="182"/>
      <c r="GK32" s="182"/>
      <c r="GL32" s="181"/>
    </row>
    <row r="33" spans="1:194" x14ac:dyDescent="0.25">
      <c r="A33" s="1" t="s">
        <v>436</v>
      </c>
      <c r="B33" s="1">
        <v>916364</v>
      </c>
    </row>
    <row r="34" spans="1:194" x14ac:dyDescent="0.25">
      <c r="A34" s="2" t="s">
        <v>113</v>
      </c>
      <c r="B34" s="1">
        <v>411077</v>
      </c>
    </row>
    <row r="35" spans="1:194" x14ac:dyDescent="0.25">
      <c r="A35" s="2" t="s">
        <v>154</v>
      </c>
      <c r="B35" s="1">
        <v>1189934</v>
      </c>
    </row>
    <row r="36" spans="1:194" x14ac:dyDescent="0.25">
      <c r="A36" s="2" t="s">
        <v>194</v>
      </c>
      <c r="B36" s="1">
        <v>1486999</v>
      </c>
    </row>
    <row r="37" spans="1:194" x14ac:dyDescent="0.25">
      <c r="A37" s="2" t="s">
        <v>234</v>
      </c>
      <c r="B37" s="1">
        <v>1885483</v>
      </c>
    </row>
    <row r="38" spans="1:194" x14ac:dyDescent="0.25">
      <c r="A38" s="2" t="s">
        <v>274</v>
      </c>
      <c r="B38" s="1">
        <v>2052229</v>
      </c>
    </row>
    <row r="39" spans="1:194" ht="60" x14ac:dyDescent="0.25">
      <c r="L39" s="136" t="s">
        <v>1915</v>
      </c>
      <c r="M39" s="136" t="s">
        <v>1914</v>
      </c>
      <c r="V39" s="136" t="s">
        <v>1906</v>
      </c>
      <c r="W39" s="136" t="s">
        <v>1907</v>
      </c>
      <c r="AI39" s="136" t="s">
        <v>1906</v>
      </c>
      <c r="AJ39" s="136" t="s">
        <v>1907</v>
      </c>
      <c r="AS39" s="136" t="s">
        <v>1915</v>
      </c>
      <c r="AT39" s="136" t="s">
        <v>1914</v>
      </c>
      <c r="AZ39" s="136" t="s">
        <v>1915</v>
      </c>
      <c r="BA39" s="136" t="s">
        <v>1914</v>
      </c>
      <c r="BJ39" s="136" t="s">
        <v>1915</v>
      </c>
      <c r="BK39" s="136" t="s">
        <v>1914</v>
      </c>
      <c r="BT39" s="136" t="s">
        <v>1915</v>
      </c>
      <c r="BU39" s="136" t="s">
        <v>1914</v>
      </c>
      <c r="CD39" s="136" t="s">
        <v>1915</v>
      </c>
      <c r="CE39" s="136" t="s">
        <v>1914</v>
      </c>
      <c r="CN39" s="136" t="s">
        <v>1915</v>
      </c>
      <c r="CO39" s="136" t="s">
        <v>1914</v>
      </c>
      <c r="DA39" s="136" t="s">
        <v>1915</v>
      </c>
      <c r="DB39" s="136" t="s">
        <v>1914</v>
      </c>
      <c r="DQ39" s="136" t="s">
        <v>1915</v>
      </c>
      <c r="DR39" s="136" t="s">
        <v>1914</v>
      </c>
      <c r="DX39" s="136" t="s">
        <v>1915</v>
      </c>
      <c r="DY39" s="136" t="s">
        <v>1914</v>
      </c>
      <c r="EE39" s="136" t="s">
        <v>1906</v>
      </c>
      <c r="EF39" s="136" t="s">
        <v>1907</v>
      </c>
      <c r="EL39" s="136" t="s">
        <v>1915</v>
      </c>
      <c r="EM39" s="136" t="s">
        <v>1914</v>
      </c>
      <c r="EY39" s="136" t="s">
        <v>1915</v>
      </c>
      <c r="EZ39" s="136" t="s">
        <v>1914</v>
      </c>
      <c r="FI39" s="136" t="s">
        <v>1915</v>
      </c>
      <c r="FJ39" s="136" t="s">
        <v>1914</v>
      </c>
      <c r="FP39" s="136" t="s">
        <v>1915</v>
      </c>
      <c r="FQ39" s="136" t="s">
        <v>1914</v>
      </c>
      <c r="FZ39" s="136" t="s">
        <v>1915</v>
      </c>
      <c r="GA39" s="136" t="s">
        <v>1914</v>
      </c>
      <c r="GJ39" s="136" t="s">
        <v>1915</v>
      </c>
      <c r="GK39" s="136" t="s">
        <v>1914</v>
      </c>
    </row>
    <row r="40" spans="1:194" x14ac:dyDescent="0.25">
      <c r="A40" s="100" t="s">
        <v>553</v>
      </c>
      <c r="B40" s="1"/>
      <c r="C40" s="1"/>
      <c r="D40" s="1"/>
      <c r="E40" s="1"/>
      <c r="F40" s="1"/>
      <c r="G40" s="1"/>
      <c r="H40" s="1"/>
      <c r="I40" s="1"/>
      <c r="J40" s="1"/>
      <c r="K40" s="104"/>
      <c r="L40" s="135"/>
      <c r="M40" s="135"/>
      <c r="N40" s="138"/>
    </row>
    <row r="41" spans="1:194" x14ac:dyDescent="0.25">
      <c r="A41" s="2" t="s">
        <v>540</v>
      </c>
      <c r="B41" s="126" t="s">
        <v>960</v>
      </c>
      <c r="C41" s="116" t="s">
        <v>970</v>
      </c>
      <c r="D41" s="116" t="s">
        <v>110</v>
      </c>
      <c r="E41" s="116" t="s">
        <v>971</v>
      </c>
      <c r="F41" s="116" t="s">
        <v>972</v>
      </c>
      <c r="G41" s="116" t="s">
        <v>74</v>
      </c>
      <c r="H41" s="116" t="s">
        <v>973</v>
      </c>
      <c r="I41" s="116" t="s">
        <v>974</v>
      </c>
      <c r="J41" s="116" t="s">
        <v>975</v>
      </c>
      <c r="K41" s="104"/>
      <c r="L41" s="143">
        <f>C41+F41+I41</f>
        <v>11283</v>
      </c>
      <c r="M41" s="142">
        <f>L41/SUM(B41+E41+H41)</f>
        <v>0.18597329817043021</v>
      </c>
      <c r="N41" s="138"/>
      <c r="O41" s="116" t="s">
        <v>1041</v>
      </c>
      <c r="P41" s="116" t="s">
        <v>1042</v>
      </c>
      <c r="Q41" s="116" t="s">
        <v>85</v>
      </c>
      <c r="R41" s="116" t="s">
        <v>1043</v>
      </c>
      <c r="S41" s="116" t="s">
        <v>1044</v>
      </c>
      <c r="T41" s="116" t="s">
        <v>6</v>
      </c>
      <c r="U41" s="104"/>
      <c r="V41" s="143">
        <f>P41+S41</f>
        <v>69299</v>
      </c>
      <c r="W41" s="142">
        <f>V41/SUM(O41+R41)</f>
        <v>0.1523269207097262</v>
      </c>
      <c r="X41" s="138"/>
      <c r="Y41" s="116" t="s">
        <v>1045</v>
      </c>
      <c r="Z41" s="116" t="s">
        <v>1046</v>
      </c>
      <c r="AA41" s="116" t="s">
        <v>1047</v>
      </c>
      <c r="AB41" s="116" t="s">
        <v>1048</v>
      </c>
      <c r="AC41" s="116" t="s">
        <v>1049</v>
      </c>
      <c r="AD41" s="116" t="s">
        <v>1050</v>
      </c>
      <c r="AE41" s="116" t="s">
        <v>1051</v>
      </c>
      <c r="AF41" s="116" t="s">
        <v>1052</v>
      </c>
      <c r="AG41" s="116" t="s">
        <v>1053</v>
      </c>
      <c r="AH41" s="104"/>
      <c r="AI41" s="143">
        <f>Z41+AC41+AF41</f>
        <v>15587</v>
      </c>
      <c r="AJ41" s="142">
        <f>AI41/SUM(Y41+AB41+AE41)</f>
        <v>0.25424088210347751</v>
      </c>
      <c r="AK41" s="138"/>
      <c r="AL41" s="132">
        <v>3851</v>
      </c>
      <c r="AM41" s="116" t="s">
        <v>1054</v>
      </c>
      <c r="AN41" s="116" t="s">
        <v>60</v>
      </c>
      <c r="AO41" s="116" t="s">
        <v>1055</v>
      </c>
      <c r="AP41" s="116" t="s">
        <v>1056</v>
      </c>
      <c r="AQ41" s="116" t="s">
        <v>101</v>
      </c>
      <c r="AR41" s="104"/>
      <c r="AS41" s="143">
        <f>AM41+AP41</f>
        <v>9458</v>
      </c>
      <c r="AT41" s="142">
        <f>AS41/SUM(AL41+AO41)</f>
        <v>0.16710542589091681</v>
      </c>
      <c r="AU41" s="138"/>
      <c r="AV41" s="116" t="s">
        <v>1057</v>
      </c>
      <c r="AW41" s="116" t="s">
        <v>250</v>
      </c>
      <c r="AX41" s="116" t="s">
        <v>1058</v>
      </c>
      <c r="AY41" s="104"/>
      <c r="AZ41" s="143" t="str">
        <f>AW41</f>
        <v>8,310</v>
      </c>
      <c r="BA41" s="142">
        <f>AZ41/AV41</f>
        <v>0.21425808946757768</v>
      </c>
      <c r="BB41" s="138"/>
      <c r="BC41" s="116" t="s">
        <v>1059</v>
      </c>
      <c r="BD41" s="116" t="s">
        <v>1060</v>
      </c>
      <c r="BE41" s="116" t="s">
        <v>82</v>
      </c>
      <c r="BF41" s="116" t="s">
        <v>1061</v>
      </c>
      <c r="BG41" s="116" t="s">
        <v>1062</v>
      </c>
      <c r="BH41" s="116" t="s">
        <v>57</v>
      </c>
      <c r="BI41" s="104"/>
      <c r="BJ41" s="143">
        <f>BD41+BG41</f>
        <v>16496</v>
      </c>
      <c r="BK41" s="142">
        <f>BJ41/SUM(BC41+BF41)</f>
        <v>0.15135055783910745</v>
      </c>
      <c r="BL41" s="138"/>
      <c r="BM41" s="133">
        <v>18164</v>
      </c>
      <c r="BN41" s="116" t="s">
        <v>1063</v>
      </c>
      <c r="BO41" s="116" t="s">
        <v>1064</v>
      </c>
      <c r="BP41" s="116" t="s">
        <v>1065</v>
      </c>
      <c r="BQ41" s="116" t="s">
        <v>1066</v>
      </c>
      <c r="BR41" s="116" t="s">
        <v>37</v>
      </c>
      <c r="BS41" s="140"/>
      <c r="BT41" s="143">
        <f>BN41+BQ41</f>
        <v>21228</v>
      </c>
      <c r="BU41" s="142">
        <f>BT41/SUM(BM41+BP41)</f>
        <v>0.20082114544112917</v>
      </c>
      <c r="BV41" s="138"/>
      <c r="BW41" s="116" t="s">
        <v>1067</v>
      </c>
      <c r="BX41" s="116" t="s">
        <v>1068</v>
      </c>
      <c r="BY41" s="116" t="s">
        <v>1069</v>
      </c>
      <c r="BZ41" s="116" t="s">
        <v>1070</v>
      </c>
      <c r="CA41" s="116" t="s">
        <v>1071</v>
      </c>
      <c r="CB41" s="116" t="s">
        <v>1072</v>
      </c>
      <c r="CC41" s="104"/>
      <c r="CD41" s="143">
        <f>BX41+CA41</f>
        <v>39358</v>
      </c>
      <c r="CE41" s="142">
        <f>CD41/SUM(BW41+BZ41)</f>
        <v>0.1549558062166578</v>
      </c>
      <c r="CF41" s="138"/>
      <c r="CG41" s="116" t="s">
        <v>1073</v>
      </c>
      <c r="CH41" s="116" t="s">
        <v>1074</v>
      </c>
      <c r="CI41" s="116" t="s">
        <v>74</v>
      </c>
      <c r="CJ41" s="116" t="s">
        <v>1075</v>
      </c>
      <c r="CK41" s="116" t="s">
        <v>1076</v>
      </c>
      <c r="CL41" s="116" t="s">
        <v>110</v>
      </c>
      <c r="CM41" s="104"/>
      <c r="CN41" s="143">
        <f>CH41+CK41</f>
        <v>60998</v>
      </c>
      <c r="CO41" s="142">
        <f>CN41/SUM(CG41+CJ41)</f>
        <v>0.22411975000642986</v>
      </c>
      <c r="CP41" s="138"/>
      <c r="CQ41" s="116" t="s">
        <v>1077</v>
      </c>
      <c r="CR41" s="116" t="s">
        <v>1078</v>
      </c>
      <c r="CS41" s="116" t="s">
        <v>1079</v>
      </c>
      <c r="CT41" s="116" t="s">
        <v>1080</v>
      </c>
      <c r="CU41" s="116" t="s">
        <v>1081</v>
      </c>
      <c r="CV41" s="116" t="s">
        <v>57</v>
      </c>
      <c r="CW41" s="116" t="s">
        <v>1082</v>
      </c>
      <c r="CX41" s="116" t="s">
        <v>1083</v>
      </c>
      <c r="CY41" s="116" t="s">
        <v>1069</v>
      </c>
      <c r="CZ41" s="102"/>
      <c r="DA41" s="143">
        <f>CR41+CU41+CX41</f>
        <v>52937</v>
      </c>
      <c r="DB41" s="142">
        <f>DA41/SUM(CQ41+CT41+CW41)</f>
        <v>0.11848242582678294</v>
      </c>
      <c r="DC41" s="102"/>
      <c r="DD41" s="116" t="s">
        <v>1084</v>
      </c>
      <c r="DE41" s="116" t="s">
        <v>1085</v>
      </c>
      <c r="DF41" s="116" t="s">
        <v>43</v>
      </c>
      <c r="DG41" s="116" t="s">
        <v>1086</v>
      </c>
      <c r="DH41" s="116" t="s">
        <v>1087</v>
      </c>
      <c r="DI41" s="116" t="s">
        <v>1088</v>
      </c>
      <c r="DJ41" s="116" t="s">
        <v>1089</v>
      </c>
      <c r="DK41" s="116" t="s">
        <v>1090</v>
      </c>
      <c r="DL41" s="116" t="s">
        <v>82</v>
      </c>
      <c r="DM41" s="116" t="s">
        <v>1091</v>
      </c>
      <c r="DN41" s="116" t="s">
        <v>1092</v>
      </c>
      <c r="DO41" s="116" t="s">
        <v>982</v>
      </c>
      <c r="DP41" s="102"/>
      <c r="DQ41" s="143">
        <f>DE41+DH41+DK41+DN41</f>
        <v>56076</v>
      </c>
      <c r="DR41" s="142">
        <f>DQ41/SUM(DD41+DG41+DJ41+DM41)</f>
        <v>0.1427433211571994</v>
      </c>
      <c r="DS41" s="102"/>
      <c r="DT41" s="116" t="s">
        <v>1093</v>
      </c>
      <c r="DU41" s="116" t="s">
        <v>1094</v>
      </c>
      <c r="DV41" s="116" t="s">
        <v>1095</v>
      </c>
      <c r="DW41" s="104"/>
      <c r="DX41" s="135" t="str">
        <f>DU41</f>
        <v>69,259</v>
      </c>
      <c r="DY41" s="144">
        <f>DX41/DT41</f>
        <v>0.10045660113541095</v>
      </c>
      <c r="DZ41" s="138"/>
      <c r="EA41" s="116" t="s">
        <v>1096</v>
      </c>
      <c r="EB41" s="116" t="s">
        <v>1097</v>
      </c>
      <c r="EC41" s="116" t="s">
        <v>1079</v>
      </c>
      <c r="ED41" s="104"/>
      <c r="EE41" s="135" t="str">
        <f>EB41</f>
        <v>216,435</v>
      </c>
      <c r="EF41" s="144">
        <f>EE41/EA41</f>
        <v>0.11566351208579093</v>
      </c>
      <c r="EG41" s="138"/>
      <c r="EH41" s="116" t="s">
        <v>1098</v>
      </c>
      <c r="EI41" s="116" t="s">
        <v>1099</v>
      </c>
      <c r="EJ41" s="116" t="s">
        <v>1100</v>
      </c>
      <c r="EK41" s="104"/>
      <c r="EL41" s="135" t="str">
        <f>EI41</f>
        <v>90,765</v>
      </c>
      <c r="EM41" s="144">
        <f>EL41/EH41</f>
        <v>0.12270116962542786</v>
      </c>
      <c r="EN41" s="138"/>
      <c r="EO41" s="116" t="s">
        <v>1101</v>
      </c>
      <c r="EP41" s="116" t="s">
        <v>1102</v>
      </c>
      <c r="EQ41" s="116" t="s">
        <v>1032</v>
      </c>
      <c r="ER41" s="116" t="s">
        <v>1103</v>
      </c>
      <c r="ES41" s="116" t="s">
        <v>1104</v>
      </c>
      <c r="ET41" s="116" t="s">
        <v>1105</v>
      </c>
      <c r="EU41" s="116" t="s">
        <v>1106</v>
      </c>
      <c r="EV41" s="116" t="s">
        <v>1107</v>
      </c>
      <c r="EW41" s="116" t="s">
        <v>1108</v>
      </c>
      <c r="EX41" s="102"/>
      <c r="EY41" s="143">
        <f>EP41+ES41+EV41</f>
        <v>48785</v>
      </c>
      <c r="EZ41" s="142">
        <f>EY41/SUM(EO41+ER41+EU41)</f>
        <v>0.13165920008636045</v>
      </c>
      <c r="FA41" s="102"/>
      <c r="FB41" s="116" t="s">
        <v>1109</v>
      </c>
      <c r="FC41" s="116" t="s">
        <v>1110</v>
      </c>
      <c r="FD41" s="116" t="s">
        <v>1111</v>
      </c>
      <c r="FE41" s="116" t="s">
        <v>1112</v>
      </c>
      <c r="FF41" s="116" t="s">
        <v>1113</v>
      </c>
      <c r="FG41" s="116" t="s">
        <v>1012</v>
      </c>
      <c r="FH41" s="104"/>
      <c r="FI41" s="143">
        <f>FC41+FF41</f>
        <v>18233</v>
      </c>
      <c r="FJ41" s="142">
        <f>FI41/SUM(FB41+FE41)</f>
        <v>0.18195154079514608</v>
      </c>
      <c r="FK41" s="138"/>
      <c r="FL41" s="116" t="s">
        <v>1114</v>
      </c>
      <c r="FM41" s="116" t="s">
        <v>1115</v>
      </c>
      <c r="FN41" s="116" t="s">
        <v>1116</v>
      </c>
      <c r="FO41" s="102"/>
      <c r="FP41" s="143" t="str">
        <f>FM41</f>
        <v>23,912</v>
      </c>
      <c r="FQ41" s="145">
        <f>FP41/FL41</f>
        <v>0.10359901738636905</v>
      </c>
      <c r="FR41" s="102"/>
      <c r="FS41" s="116" t="s">
        <v>1117</v>
      </c>
      <c r="FT41" s="116" t="s">
        <v>1118</v>
      </c>
      <c r="FU41" s="116" t="s">
        <v>1119</v>
      </c>
      <c r="FV41" s="116" t="s">
        <v>1120</v>
      </c>
      <c r="FW41" s="116" t="s">
        <v>1121</v>
      </c>
      <c r="FX41" s="116" t="s">
        <v>1122</v>
      </c>
      <c r="FY41" s="102"/>
      <c r="FZ41" s="143">
        <f>FT41+FW41</f>
        <v>15458</v>
      </c>
      <c r="GA41" s="142">
        <f>FZ41/SUM(FS41+FV41)</f>
        <v>0.18053349528169671</v>
      </c>
      <c r="GB41" s="102"/>
      <c r="GC41" s="116" t="s">
        <v>1123</v>
      </c>
      <c r="GD41" s="116" t="s">
        <v>1124</v>
      </c>
      <c r="GE41" s="116" t="s">
        <v>1047</v>
      </c>
      <c r="GF41" s="116" t="s">
        <v>1125</v>
      </c>
      <c r="GG41" s="116" t="s">
        <v>1126</v>
      </c>
      <c r="GH41" s="116" t="s">
        <v>1127</v>
      </c>
      <c r="GI41" s="102"/>
      <c r="GJ41" s="143">
        <f>GD41+GG41</f>
        <v>13666</v>
      </c>
      <c r="GK41" s="142">
        <f>GJ41/SUM(GC41+GF41)</f>
        <v>0.14255909536625566</v>
      </c>
      <c r="GL41" s="102"/>
    </row>
    <row r="42" spans="1:194" x14ac:dyDescent="0.25">
      <c r="A42" s="2" t="s">
        <v>541</v>
      </c>
      <c r="B42" s="116" t="s">
        <v>961</v>
      </c>
      <c r="C42" s="116" t="s">
        <v>976</v>
      </c>
      <c r="D42" s="116" t="s">
        <v>977</v>
      </c>
      <c r="E42" s="116" t="s">
        <v>978</v>
      </c>
      <c r="F42" s="116" t="s">
        <v>979</v>
      </c>
      <c r="G42" s="116" t="s">
        <v>54</v>
      </c>
      <c r="H42" s="116" t="s">
        <v>980</v>
      </c>
      <c r="I42" s="116" t="s">
        <v>981</v>
      </c>
      <c r="J42" s="116" t="s">
        <v>982</v>
      </c>
      <c r="K42" s="104"/>
      <c r="L42" s="143">
        <f t="shared" ref="L42:L58" si="1">C42+F42+I42</f>
        <v>9805</v>
      </c>
      <c r="M42" s="142">
        <f>L42/SUM(B42+E42+H42)</f>
        <v>0.17512994087913267</v>
      </c>
      <c r="N42" s="138"/>
      <c r="O42" s="116" t="s">
        <v>1128</v>
      </c>
      <c r="P42" s="116" t="s">
        <v>1129</v>
      </c>
      <c r="Q42" s="116" t="s">
        <v>9</v>
      </c>
      <c r="R42" s="116" t="s">
        <v>1130</v>
      </c>
      <c r="S42" s="116" t="s">
        <v>1131</v>
      </c>
      <c r="T42" s="116" t="s">
        <v>1132</v>
      </c>
      <c r="U42" s="104"/>
      <c r="V42" s="143">
        <f t="shared" ref="V42:V58" si="2">P42+S42</f>
        <v>60173</v>
      </c>
      <c r="W42" s="142">
        <f t="shared" ref="W42:W58" si="3">V42/SUM(O42+R42)</f>
        <v>0.14219311968013459</v>
      </c>
      <c r="X42" s="138"/>
      <c r="Y42" s="116" t="s">
        <v>1133</v>
      </c>
      <c r="Z42" s="116" t="s">
        <v>1134</v>
      </c>
      <c r="AA42" s="116" t="s">
        <v>1132</v>
      </c>
      <c r="AB42" s="116" t="s">
        <v>1135</v>
      </c>
      <c r="AC42" s="116" t="s">
        <v>1136</v>
      </c>
      <c r="AD42" s="116" t="s">
        <v>1137</v>
      </c>
      <c r="AE42" s="116" t="s">
        <v>1138</v>
      </c>
      <c r="AF42" s="116" t="s">
        <v>1139</v>
      </c>
      <c r="AG42" s="116" t="s">
        <v>1140</v>
      </c>
      <c r="AH42" s="104"/>
      <c r="AI42" s="143">
        <f t="shared" ref="AI42:AI58" si="4">Z42+AC42+AF42</f>
        <v>13067</v>
      </c>
      <c r="AJ42" s="142">
        <f t="shared" ref="AJ42:AJ58" si="5">AI42/SUM(Y42+AB42+AE42)</f>
        <v>0.23403721813264558</v>
      </c>
      <c r="AK42" s="138"/>
      <c r="AL42" s="116" t="s">
        <v>1141</v>
      </c>
      <c r="AM42" s="116" t="s">
        <v>1142</v>
      </c>
      <c r="AN42" s="116" t="s">
        <v>1143</v>
      </c>
      <c r="AO42" s="116" t="s">
        <v>1144</v>
      </c>
      <c r="AP42" s="116" t="s">
        <v>1145</v>
      </c>
      <c r="AQ42" s="116" t="s">
        <v>1146</v>
      </c>
      <c r="AR42" s="104"/>
      <c r="AS42" s="143">
        <f t="shared" ref="AS42:AS58" si="6">AM42+AP42</f>
        <v>8515</v>
      </c>
      <c r="AT42" s="142">
        <f t="shared" ref="AT42:AT58" si="7">AS42/SUM(AL42+AO42)</f>
        <v>0.16419838790543406</v>
      </c>
      <c r="AU42" s="138"/>
      <c r="AV42" s="116" t="s">
        <v>1147</v>
      </c>
      <c r="AW42" s="116" t="s">
        <v>1148</v>
      </c>
      <c r="AX42" s="116" t="s">
        <v>1146</v>
      </c>
      <c r="AY42" s="104"/>
      <c r="AZ42" s="143" t="str">
        <f t="shared" ref="AZ42:AZ58" si="8">AW42</f>
        <v>5,055</v>
      </c>
      <c r="BA42" s="142">
        <f t="shared" ref="BA42:BA58" si="9">AZ42/AV42</f>
        <v>0.16515290120230006</v>
      </c>
      <c r="BB42" s="138"/>
      <c r="BC42" s="116" t="s">
        <v>1149</v>
      </c>
      <c r="BD42" s="116" t="s">
        <v>1150</v>
      </c>
      <c r="BE42" s="116" t="s">
        <v>1132</v>
      </c>
      <c r="BF42" s="116" t="s">
        <v>1151</v>
      </c>
      <c r="BG42" s="116" t="s">
        <v>1152</v>
      </c>
      <c r="BH42" s="116" t="s">
        <v>1137</v>
      </c>
      <c r="BI42" s="104"/>
      <c r="BJ42" s="143">
        <f t="shared" ref="BJ42:BJ58" si="10">BD42+BG42</f>
        <v>12392</v>
      </c>
      <c r="BK42" s="142">
        <f t="shared" ref="BK42:BK58" si="11">BJ42/SUM(BC42+BF42)</f>
        <v>0.13128370289540317</v>
      </c>
      <c r="BL42" s="138"/>
      <c r="BM42" s="133">
        <v>12606</v>
      </c>
      <c r="BN42" s="116" t="s">
        <v>1153</v>
      </c>
      <c r="BO42" s="116" t="s">
        <v>1154</v>
      </c>
      <c r="BP42" s="116" t="s">
        <v>1155</v>
      </c>
      <c r="BQ42" s="116" t="s">
        <v>1156</v>
      </c>
      <c r="BR42" s="116" t="s">
        <v>1157</v>
      </c>
      <c r="BS42" s="140"/>
      <c r="BT42" s="143">
        <f t="shared" ref="BT42:BT58" si="12">BN42+BQ42</f>
        <v>12598</v>
      </c>
      <c r="BU42" s="142">
        <f t="shared" ref="BU42:BU58" si="13">BT42/SUM(BM42+BP42)</f>
        <v>0.16519584060004458</v>
      </c>
      <c r="BV42" s="138"/>
      <c r="BW42" s="116" t="s">
        <v>1158</v>
      </c>
      <c r="BX42" s="116" t="s">
        <v>1159</v>
      </c>
      <c r="BY42" s="116" t="s">
        <v>1160</v>
      </c>
      <c r="BZ42" s="116" t="s">
        <v>1161</v>
      </c>
      <c r="CA42" s="116" t="s">
        <v>1162</v>
      </c>
      <c r="CB42" s="116" t="s">
        <v>63</v>
      </c>
      <c r="CC42" s="104"/>
      <c r="CD42" s="143">
        <f t="shared" ref="CD42:CD58" si="14">BX42+CA42</f>
        <v>23398</v>
      </c>
      <c r="CE42" s="142">
        <f t="shared" ref="CE42:CE58" si="15">CD42/SUM(BW42+BZ42)</f>
        <v>0.1172538210974693</v>
      </c>
      <c r="CF42" s="138"/>
      <c r="CG42" s="116" t="s">
        <v>1163</v>
      </c>
      <c r="CH42" s="116" t="s">
        <v>1164</v>
      </c>
      <c r="CI42" s="116" t="s">
        <v>1165</v>
      </c>
      <c r="CJ42" s="116" t="s">
        <v>1166</v>
      </c>
      <c r="CK42" s="116" t="s">
        <v>1167</v>
      </c>
      <c r="CL42" s="116" t="s">
        <v>1072</v>
      </c>
      <c r="CM42" s="104"/>
      <c r="CN42" s="143">
        <f t="shared" ref="CN42:CN58" si="16">CH42+CK42</f>
        <v>44210</v>
      </c>
      <c r="CO42" s="142">
        <f t="shared" ref="CO42:CO58" si="17">CN42/SUM(CG42+CJ42)</f>
        <v>0.20061168185283335</v>
      </c>
      <c r="CP42" s="138"/>
      <c r="CQ42" s="116" t="s">
        <v>1168</v>
      </c>
      <c r="CR42" s="116" t="s">
        <v>1169</v>
      </c>
      <c r="CS42" s="116" t="s">
        <v>1170</v>
      </c>
      <c r="CT42" s="116" t="s">
        <v>1171</v>
      </c>
      <c r="CU42" s="116" t="s">
        <v>1172</v>
      </c>
      <c r="CV42" s="116" t="s">
        <v>1069</v>
      </c>
      <c r="CW42" s="116" t="s">
        <v>1173</v>
      </c>
      <c r="CX42" s="116" t="s">
        <v>1174</v>
      </c>
      <c r="CY42" s="116" t="s">
        <v>1175</v>
      </c>
      <c r="CZ42" s="102"/>
      <c r="DA42" s="143">
        <f t="shared" ref="DA42:DA58" si="18">CR42+CU42+CX42</f>
        <v>43051</v>
      </c>
      <c r="DB42" s="142">
        <f t="shared" ref="DB42:DB58" si="19">DA42/SUM(CQ42+CT42+CW42)</f>
        <v>0.10809473951153863</v>
      </c>
      <c r="DC42" s="102"/>
      <c r="DD42" s="116" t="s">
        <v>1176</v>
      </c>
      <c r="DE42" s="116" t="s">
        <v>1177</v>
      </c>
      <c r="DF42" s="116" t="s">
        <v>1178</v>
      </c>
      <c r="DG42" s="116" t="s">
        <v>1179</v>
      </c>
      <c r="DH42" s="116" t="s">
        <v>123</v>
      </c>
      <c r="DI42" s="116" t="s">
        <v>1050</v>
      </c>
      <c r="DJ42" s="116" t="s">
        <v>1180</v>
      </c>
      <c r="DK42" s="116" t="s">
        <v>1181</v>
      </c>
      <c r="DL42" s="116" t="s">
        <v>1069</v>
      </c>
      <c r="DM42" s="116" t="s">
        <v>1182</v>
      </c>
      <c r="DN42" s="116" t="s">
        <v>1183</v>
      </c>
      <c r="DO42" s="116" t="s">
        <v>1184</v>
      </c>
      <c r="DP42" s="102"/>
      <c r="DQ42" s="143">
        <f t="shared" ref="DQ42:DQ58" si="20">DE42+DH42+DK42+DN42</f>
        <v>46463</v>
      </c>
      <c r="DR42" s="142">
        <f t="shared" ref="DR42:DR58" si="21">DQ42/SUM(DD42+DG42+DJ42+DM42)</f>
        <v>0.13151146334559863</v>
      </c>
      <c r="DS42" s="102"/>
      <c r="DT42" s="116" t="s">
        <v>1185</v>
      </c>
      <c r="DU42" s="116" t="s">
        <v>1186</v>
      </c>
      <c r="DV42" s="116" t="s">
        <v>1187</v>
      </c>
      <c r="DW42" s="104"/>
      <c r="DX42" s="135" t="str">
        <f t="shared" ref="DX42:DX58" si="22">DU42</f>
        <v>53,746</v>
      </c>
      <c r="DY42" s="144">
        <f t="shared" ref="DY42:DY58" si="23">DX42/DT42</f>
        <v>9.3163298382218096E-2</v>
      </c>
      <c r="DZ42" s="138"/>
      <c r="EA42" s="116" t="s">
        <v>1188</v>
      </c>
      <c r="EB42" s="116" t="s">
        <v>1189</v>
      </c>
      <c r="EC42" s="116" t="s">
        <v>1178</v>
      </c>
      <c r="ED42" s="104"/>
      <c r="EE42" s="135" t="str">
        <f t="shared" ref="EE42:EE58" si="24">EB42</f>
        <v>121,898</v>
      </c>
      <c r="EF42" s="144">
        <f t="shared" ref="EF42:EF58" si="25">EE42/EA42</f>
        <v>8.9188938048888639E-2</v>
      </c>
      <c r="EG42" s="138"/>
      <c r="EH42" s="116" t="s">
        <v>1190</v>
      </c>
      <c r="EI42" s="116" t="s">
        <v>1191</v>
      </c>
      <c r="EJ42" s="116" t="s">
        <v>51</v>
      </c>
      <c r="EK42" s="104"/>
      <c r="EL42" s="135" t="str">
        <f t="shared" ref="EL42:EL58" si="26">EI42</f>
        <v>65,110</v>
      </c>
      <c r="EM42" s="144">
        <f t="shared" ref="EM42:EM58" si="27">EL42/EH42</f>
        <v>0.10895703468183909</v>
      </c>
      <c r="EN42" s="138"/>
      <c r="EO42" s="116" t="s">
        <v>1192</v>
      </c>
      <c r="EP42" s="116" t="s">
        <v>1193</v>
      </c>
      <c r="EQ42" s="116" t="s">
        <v>1194</v>
      </c>
      <c r="ER42" s="116" t="s">
        <v>1195</v>
      </c>
      <c r="ES42" s="116" t="s">
        <v>1196</v>
      </c>
      <c r="ET42" s="116" t="s">
        <v>1197</v>
      </c>
      <c r="EU42" s="116" t="s">
        <v>1198</v>
      </c>
      <c r="EV42" s="116" t="s">
        <v>1199</v>
      </c>
      <c r="EW42" s="116" t="s">
        <v>1200</v>
      </c>
      <c r="EX42" s="102"/>
      <c r="EY42" s="143">
        <f t="shared" ref="EY42:EY58" si="28">EP42+ES42+EV42</f>
        <v>41394</v>
      </c>
      <c r="EZ42" s="142">
        <f t="shared" ref="EZ42:EZ58" si="29">EY42/SUM(EO42+ER42+EU42)</f>
        <v>0.12512052908869428</v>
      </c>
      <c r="FA42" s="102"/>
      <c r="FB42" s="116" t="s">
        <v>1201</v>
      </c>
      <c r="FC42" s="116" t="s">
        <v>1202</v>
      </c>
      <c r="FD42" s="116" t="s">
        <v>1203</v>
      </c>
      <c r="FE42" s="116" t="s">
        <v>1204</v>
      </c>
      <c r="FF42" s="116" t="s">
        <v>1205</v>
      </c>
      <c r="FG42" s="116" t="s">
        <v>1023</v>
      </c>
      <c r="FH42" s="104"/>
      <c r="FI42" s="143">
        <f t="shared" ref="FI42:FI58" si="30">FC42+FF42</f>
        <v>16760</v>
      </c>
      <c r="FJ42" s="142">
        <f t="shared" ref="FJ42:FJ58" si="31">FI42/SUM(FB42+FE42)</f>
        <v>0.17601159408113756</v>
      </c>
      <c r="FK42" s="138"/>
      <c r="FL42" s="116" t="s">
        <v>1206</v>
      </c>
      <c r="FM42" s="116" t="s">
        <v>1207</v>
      </c>
      <c r="FN42" s="116" t="s">
        <v>43</v>
      </c>
      <c r="FO42" s="102"/>
      <c r="FP42" s="143" t="str">
        <f t="shared" ref="FP42:FP58" si="32">FM42</f>
        <v>19,899</v>
      </c>
      <c r="FQ42" s="145">
        <f t="shared" ref="FQ42:FQ58" si="33">FP42/FL42</f>
        <v>9.8053611904996549E-2</v>
      </c>
      <c r="FR42" s="102"/>
      <c r="FS42" s="116" t="s">
        <v>1208</v>
      </c>
      <c r="FT42" s="116" t="s">
        <v>1209</v>
      </c>
      <c r="FU42" s="116" t="s">
        <v>975</v>
      </c>
      <c r="FV42" s="116" t="s">
        <v>1210</v>
      </c>
      <c r="FW42" s="116" t="s">
        <v>1211</v>
      </c>
      <c r="FX42" s="116" t="s">
        <v>1157</v>
      </c>
      <c r="FY42" s="102"/>
      <c r="FZ42" s="143">
        <f t="shared" ref="FZ42:FZ58" si="34">FT42+FW42</f>
        <v>12884</v>
      </c>
      <c r="GA42" s="142">
        <f t="shared" ref="GA42:GA58" si="35">FZ42/SUM(FS42+FV42)</f>
        <v>0.16474439301332378</v>
      </c>
      <c r="GB42" s="102"/>
      <c r="GC42" s="116" t="s">
        <v>1212</v>
      </c>
      <c r="GD42" s="116" t="s">
        <v>1213</v>
      </c>
      <c r="GE42" s="116" t="s">
        <v>1214</v>
      </c>
      <c r="GF42" s="116" t="s">
        <v>1215</v>
      </c>
      <c r="GG42" s="116" t="s">
        <v>1216</v>
      </c>
      <c r="GH42" s="116" t="s">
        <v>1217</v>
      </c>
      <c r="GI42" s="102"/>
      <c r="GJ42" s="143">
        <f t="shared" ref="GJ42:GJ58" si="36">GD42+GG42</f>
        <v>11468</v>
      </c>
      <c r="GK42" s="142">
        <f t="shared" ref="GK42:GK58" si="37">GJ42/SUM(GC42+GF42)</f>
        <v>0.12935536630759686</v>
      </c>
      <c r="GL42" s="102"/>
    </row>
    <row r="43" spans="1:194" x14ac:dyDescent="0.25">
      <c r="A43" s="2" t="s">
        <v>542</v>
      </c>
      <c r="B43" s="116" t="s">
        <v>871</v>
      </c>
      <c r="C43" s="116" t="s">
        <v>612</v>
      </c>
      <c r="D43" s="116" t="s">
        <v>983</v>
      </c>
      <c r="E43" s="116" t="s">
        <v>984</v>
      </c>
      <c r="F43" s="116" t="s">
        <v>573</v>
      </c>
      <c r="G43" s="116" t="s">
        <v>985</v>
      </c>
      <c r="H43" s="116" t="s">
        <v>986</v>
      </c>
      <c r="I43" s="116" t="s">
        <v>987</v>
      </c>
      <c r="J43" s="116" t="s">
        <v>988</v>
      </c>
      <c r="K43" s="104"/>
      <c r="L43" s="143">
        <f t="shared" si="1"/>
        <v>110</v>
      </c>
      <c r="M43" s="142">
        <f t="shared" ref="M43:M58" si="38">L43/SUM(B43+E43+H43)</f>
        <v>0.43824701195219123</v>
      </c>
      <c r="N43" s="138"/>
      <c r="O43" s="116" t="s">
        <v>947</v>
      </c>
      <c r="P43" s="116" t="s">
        <v>573</v>
      </c>
      <c r="Q43" s="116" t="s">
        <v>985</v>
      </c>
      <c r="R43" s="116" t="s">
        <v>1218</v>
      </c>
      <c r="S43" s="116" t="s">
        <v>1219</v>
      </c>
      <c r="T43" s="116" t="s">
        <v>1220</v>
      </c>
      <c r="U43" s="104"/>
      <c r="V43" s="143">
        <f t="shared" si="2"/>
        <v>3039</v>
      </c>
      <c r="W43" s="142">
        <f t="shared" si="3"/>
        <v>0.35752941176470587</v>
      </c>
      <c r="X43" s="138"/>
      <c r="Y43" s="116" t="s">
        <v>722</v>
      </c>
      <c r="Z43" s="116" t="s">
        <v>588</v>
      </c>
      <c r="AA43" s="116" t="s">
        <v>1221</v>
      </c>
      <c r="AB43" s="116" t="s">
        <v>573</v>
      </c>
      <c r="AC43" s="116" t="s">
        <v>573</v>
      </c>
      <c r="AD43" s="116" t="s">
        <v>1222</v>
      </c>
      <c r="AE43" s="116" t="s">
        <v>1223</v>
      </c>
      <c r="AF43" s="116" t="s">
        <v>1224</v>
      </c>
      <c r="AG43" s="116" t="s">
        <v>1225</v>
      </c>
      <c r="AH43" s="104"/>
      <c r="AI43" s="143">
        <f t="shared" si="4"/>
        <v>390</v>
      </c>
      <c r="AJ43" s="142">
        <f t="shared" si="5"/>
        <v>0.49118387909319899</v>
      </c>
      <c r="AK43" s="138"/>
      <c r="AL43" s="116" t="s">
        <v>573</v>
      </c>
      <c r="AM43" s="116" t="s">
        <v>573</v>
      </c>
      <c r="AN43" s="116" t="s">
        <v>1222</v>
      </c>
      <c r="AO43" s="116" t="s">
        <v>1226</v>
      </c>
      <c r="AP43" s="116" t="s">
        <v>875</v>
      </c>
      <c r="AQ43" s="116" t="s">
        <v>1227</v>
      </c>
      <c r="AR43" s="104"/>
      <c r="AS43" s="143">
        <f t="shared" si="6"/>
        <v>72</v>
      </c>
      <c r="AT43" s="142">
        <f t="shared" si="7"/>
        <v>0.28685258964143429</v>
      </c>
      <c r="AU43" s="138"/>
      <c r="AV43" s="116" t="s">
        <v>1228</v>
      </c>
      <c r="AW43" s="116" t="s">
        <v>1229</v>
      </c>
      <c r="AX43" s="116" t="s">
        <v>1230</v>
      </c>
      <c r="AY43" s="104"/>
      <c r="AZ43" s="143" t="str">
        <f t="shared" si="8"/>
        <v>101</v>
      </c>
      <c r="BA43" s="142">
        <f t="shared" si="9"/>
        <v>0.63124999999999998</v>
      </c>
      <c r="BB43" s="138"/>
      <c r="BC43" s="116" t="s">
        <v>738</v>
      </c>
      <c r="BD43" s="116" t="s">
        <v>891</v>
      </c>
      <c r="BE43" s="116" t="s">
        <v>1175</v>
      </c>
      <c r="BF43" s="116" t="s">
        <v>1231</v>
      </c>
      <c r="BG43" s="116" t="s">
        <v>727</v>
      </c>
      <c r="BH43" s="116" t="s">
        <v>1232</v>
      </c>
      <c r="BI43" s="104"/>
      <c r="BJ43" s="143">
        <f t="shared" si="10"/>
        <v>105</v>
      </c>
      <c r="BK43" s="142">
        <f t="shared" si="11"/>
        <v>0.28301886792452829</v>
      </c>
      <c r="BL43" s="138"/>
      <c r="BM43" s="134">
        <v>11</v>
      </c>
      <c r="BN43" s="116" t="s">
        <v>573</v>
      </c>
      <c r="BO43" s="116" t="s">
        <v>985</v>
      </c>
      <c r="BP43" s="116" t="s">
        <v>1233</v>
      </c>
      <c r="BQ43" s="116" t="s">
        <v>121</v>
      </c>
      <c r="BR43" s="116" t="s">
        <v>1234</v>
      </c>
      <c r="BS43" s="140"/>
      <c r="BT43" s="143">
        <f t="shared" si="12"/>
        <v>253</v>
      </c>
      <c r="BU43" s="142">
        <f t="shared" si="13"/>
        <v>0.30666666666666664</v>
      </c>
      <c r="BV43" s="138"/>
      <c r="BW43" s="116" t="s">
        <v>1235</v>
      </c>
      <c r="BX43" s="116" t="s">
        <v>144</v>
      </c>
      <c r="BY43" s="116" t="s">
        <v>1236</v>
      </c>
      <c r="BZ43" s="116" t="s">
        <v>1174</v>
      </c>
      <c r="CA43" s="116" t="s">
        <v>1237</v>
      </c>
      <c r="CB43" s="116" t="s">
        <v>1238</v>
      </c>
      <c r="CC43" s="104"/>
      <c r="CD43" s="143">
        <f t="shared" si="14"/>
        <v>1061</v>
      </c>
      <c r="CE43" s="142">
        <f t="shared" si="15"/>
        <v>0.25985794758755815</v>
      </c>
      <c r="CF43" s="138"/>
      <c r="CG43" s="116" t="s">
        <v>1239</v>
      </c>
      <c r="CH43" s="116" t="s">
        <v>1240</v>
      </c>
      <c r="CI43" s="116" t="s">
        <v>1111</v>
      </c>
      <c r="CJ43" s="116" t="s">
        <v>1241</v>
      </c>
      <c r="CK43" s="116" t="s">
        <v>1242</v>
      </c>
      <c r="CL43" s="116" t="s">
        <v>1243</v>
      </c>
      <c r="CM43" s="104"/>
      <c r="CN43" s="143">
        <f t="shared" si="16"/>
        <v>737</v>
      </c>
      <c r="CO43" s="142">
        <f t="shared" si="17"/>
        <v>0.33947489636112388</v>
      </c>
      <c r="CP43" s="138"/>
      <c r="CQ43" s="116" t="s">
        <v>1244</v>
      </c>
      <c r="CR43" s="116" t="s">
        <v>1245</v>
      </c>
      <c r="CS43" s="116" t="s">
        <v>1246</v>
      </c>
      <c r="CT43" s="116" t="s">
        <v>729</v>
      </c>
      <c r="CU43" s="116" t="s">
        <v>625</v>
      </c>
      <c r="CV43" s="116" t="s">
        <v>1247</v>
      </c>
      <c r="CW43" s="116" t="s">
        <v>1248</v>
      </c>
      <c r="CX43" s="116" t="s">
        <v>885</v>
      </c>
      <c r="CY43" s="116" t="s">
        <v>1249</v>
      </c>
      <c r="CZ43" s="102"/>
      <c r="DA43" s="143">
        <f t="shared" si="18"/>
        <v>2379</v>
      </c>
      <c r="DB43" s="142">
        <f t="shared" si="19"/>
        <v>0.27157534246575343</v>
      </c>
      <c r="DC43" s="102"/>
      <c r="DD43" s="116" t="s">
        <v>696</v>
      </c>
      <c r="DE43" s="116" t="s">
        <v>1250</v>
      </c>
      <c r="DF43" s="116" t="s">
        <v>1105</v>
      </c>
      <c r="DG43" s="116" t="s">
        <v>1251</v>
      </c>
      <c r="DH43" s="116" t="s">
        <v>667</v>
      </c>
      <c r="DI43" s="116" t="s">
        <v>66</v>
      </c>
      <c r="DJ43" s="116" t="s">
        <v>1252</v>
      </c>
      <c r="DK43" s="116" t="s">
        <v>1253</v>
      </c>
      <c r="DL43" s="116" t="s">
        <v>1254</v>
      </c>
      <c r="DM43" s="116" t="s">
        <v>1255</v>
      </c>
      <c r="DN43" s="116" t="s">
        <v>1256</v>
      </c>
      <c r="DO43" s="116" t="s">
        <v>1257</v>
      </c>
      <c r="DP43" s="102"/>
      <c r="DQ43" s="143">
        <f t="shared" si="20"/>
        <v>1004</v>
      </c>
      <c r="DR43" s="142">
        <f t="shared" si="21"/>
        <v>0.23122984799631507</v>
      </c>
      <c r="DS43" s="102"/>
      <c r="DT43" s="116" t="s">
        <v>1258</v>
      </c>
      <c r="DU43" s="116" t="s">
        <v>1259</v>
      </c>
      <c r="DV43" s="116" t="s">
        <v>1260</v>
      </c>
      <c r="DW43" s="104"/>
      <c r="DX43" s="135" t="str">
        <f t="shared" si="22"/>
        <v>3,254</v>
      </c>
      <c r="DY43" s="144">
        <f t="shared" si="23"/>
        <v>0.17903713892709766</v>
      </c>
      <c r="DZ43" s="138"/>
      <c r="EA43" s="116" t="s">
        <v>1261</v>
      </c>
      <c r="EB43" s="116" t="s">
        <v>1262</v>
      </c>
      <c r="EC43" s="116" t="s">
        <v>1263</v>
      </c>
      <c r="ED43" s="104"/>
      <c r="EE43" s="135" t="str">
        <f t="shared" si="24"/>
        <v>35,482</v>
      </c>
      <c r="EF43" s="144">
        <f t="shared" si="25"/>
        <v>0.29171599579058144</v>
      </c>
      <c r="EG43" s="138"/>
      <c r="EH43" s="116" t="s">
        <v>1264</v>
      </c>
      <c r="EI43" s="116" t="s">
        <v>1265</v>
      </c>
      <c r="EJ43" s="116" t="s">
        <v>1004</v>
      </c>
      <c r="EK43" s="104"/>
      <c r="EL43" s="135" t="str">
        <f t="shared" si="26"/>
        <v>9,531</v>
      </c>
      <c r="EM43" s="144">
        <f t="shared" si="27"/>
        <v>0.17818616911888427</v>
      </c>
      <c r="EN43" s="138"/>
      <c r="EO43" s="116" t="s">
        <v>1266</v>
      </c>
      <c r="EP43" s="116" t="s">
        <v>987</v>
      </c>
      <c r="EQ43" s="116" t="s">
        <v>3</v>
      </c>
      <c r="ER43" s="116" t="s">
        <v>1267</v>
      </c>
      <c r="ES43" s="116" t="s">
        <v>1268</v>
      </c>
      <c r="ET43" s="116" t="s">
        <v>1269</v>
      </c>
      <c r="EU43" s="116" t="s">
        <v>1270</v>
      </c>
      <c r="EV43" s="116" t="s">
        <v>1271</v>
      </c>
      <c r="EW43" s="116" t="s">
        <v>1032</v>
      </c>
      <c r="EX43" s="102"/>
      <c r="EY43" s="143">
        <f t="shared" si="28"/>
        <v>1790</v>
      </c>
      <c r="EZ43" s="142">
        <f t="shared" si="29"/>
        <v>0.2087463556851312</v>
      </c>
      <c r="FA43" s="102"/>
      <c r="FB43" s="116" t="s">
        <v>1272</v>
      </c>
      <c r="FC43" s="116" t="s">
        <v>876</v>
      </c>
      <c r="FD43" s="116" t="s">
        <v>1273</v>
      </c>
      <c r="FE43" s="116" t="s">
        <v>573</v>
      </c>
      <c r="FF43" s="116" t="s">
        <v>573</v>
      </c>
      <c r="FG43" s="116" t="s">
        <v>1222</v>
      </c>
      <c r="FH43" s="104"/>
      <c r="FI43" s="143">
        <f t="shared" si="30"/>
        <v>174</v>
      </c>
      <c r="FJ43" s="142">
        <f t="shared" si="31"/>
        <v>0.31751824817518248</v>
      </c>
      <c r="FK43" s="138"/>
      <c r="FL43" s="116" t="s">
        <v>1274</v>
      </c>
      <c r="FM43" s="116" t="s">
        <v>1275</v>
      </c>
      <c r="FN43" s="116" t="s">
        <v>1276</v>
      </c>
      <c r="FO43" s="102"/>
      <c r="FP43" s="143" t="str">
        <f t="shared" si="32"/>
        <v>1,272</v>
      </c>
      <c r="FQ43" s="145">
        <f t="shared" si="33"/>
        <v>0.21171770972037285</v>
      </c>
      <c r="FR43" s="102"/>
      <c r="FS43" s="116" t="s">
        <v>1277</v>
      </c>
      <c r="FT43" s="116" t="s">
        <v>790</v>
      </c>
      <c r="FU43" s="116" t="s">
        <v>1238</v>
      </c>
      <c r="FV43" s="116" t="s">
        <v>1278</v>
      </c>
      <c r="FW43" s="116" t="s">
        <v>770</v>
      </c>
      <c r="FX43" s="116" t="s">
        <v>1279</v>
      </c>
      <c r="FY43" s="102"/>
      <c r="FZ43" s="143">
        <f t="shared" si="34"/>
        <v>170</v>
      </c>
      <c r="GA43" s="142">
        <f t="shared" si="35"/>
        <v>0.38990825688073394</v>
      </c>
      <c r="GB43" s="102"/>
      <c r="GC43" s="116" t="s">
        <v>1272</v>
      </c>
      <c r="GD43" s="116" t="s">
        <v>966</v>
      </c>
      <c r="GE43" s="116" t="s">
        <v>1280</v>
      </c>
      <c r="GF43" s="116" t="s">
        <v>729</v>
      </c>
      <c r="GG43" s="116" t="s">
        <v>723</v>
      </c>
      <c r="GH43" s="116" t="s">
        <v>1281</v>
      </c>
      <c r="GI43" s="102"/>
      <c r="GJ43" s="143">
        <f t="shared" si="36"/>
        <v>347</v>
      </c>
      <c r="GK43" s="142">
        <f t="shared" si="37"/>
        <v>0.52102102102102099</v>
      </c>
      <c r="GL43" s="102"/>
    </row>
    <row r="44" spans="1:194" ht="15" customHeight="1" x14ac:dyDescent="0.25">
      <c r="A44" s="2" t="s">
        <v>543</v>
      </c>
      <c r="B44" s="116" t="s">
        <v>962</v>
      </c>
      <c r="C44" s="116" t="s">
        <v>715</v>
      </c>
      <c r="D44" s="116" t="s">
        <v>989</v>
      </c>
      <c r="E44" s="116" t="s">
        <v>990</v>
      </c>
      <c r="F44" s="116" t="s">
        <v>991</v>
      </c>
      <c r="G44" s="116" t="s">
        <v>992</v>
      </c>
      <c r="H44" s="116" t="s">
        <v>993</v>
      </c>
      <c r="I44" s="116" t="s">
        <v>897</v>
      </c>
      <c r="J44" s="116" t="s">
        <v>994</v>
      </c>
      <c r="K44" s="104"/>
      <c r="L44" s="143">
        <f t="shared" si="1"/>
        <v>1082</v>
      </c>
      <c r="M44" s="142">
        <f t="shared" si="38"/>
        <v>0.29815376136676769</v>
      </c>
      <c r="N44" s="138"/>
      <c r="O44" s="116" t="s">
        <v>1282</v>
      </c>
      <c r="P44" s="116" t="s">
        <v>611</v>
      </c>
      <c r="Q44" s="116" t="s">
        <v>1283</v>
      </c>
      <c r="R44" s="116" t="s">
        <v>1284</v>
      </c>
      <c r="S44" s="116" t="s">
        <v>1285</v>
      </c>
      <c r="T44" s="116" t="s">
        <v>1286</v>
      </c>
      <c r="U44" s="104"/>
      <c r="V44" s="143">
        <f t="shared" si="2"/>
        <v>2266</v>
      </c>
      <c r="W44" s="142">
        <f t="shared" si="3"/>
        <v>0.35023183925811435</v>
      </c>
      <c r="X44" s="138"/>
      <c r="Y44" s="116" t="s">
        <v>1287</v>
      </c>
      <c r="Z44" s="116" t="s">
        <v>667</v>
      </c>
      <c r="AA44" s="116" t="s">
        <v>1288</v>
      </c>
      <c r="AB44" s="116" t="s">
        <v>644</v>
      </c>
      <c r="AC44" s="116" t="s">
        <v>572</v>
      </c>
      <c r="AD44" s="116" t="s">
        <v>1289</v>
      </c>
      <c r="AE44" s="116" t="s">
        <v>1290</v>
      </c>
      <c r="AF44" s="116" t="s">
        <v>823</v>
      </c>
      <c r="AG44" s="116" t="s">
        <v>1291</v>
      </c>
      <c r="AH44" s="104"/>
      <c r="AI44" s="143">
        <f t="shared" si="4"/>
        <v>155</v>
      </c>
      <c r="AJ44" s="142">
        <f t="shared" si="5"/>
        <v>0.30392156862745096</v>
      </c>
      <c r="AK44" s="138"/>
      <c r="AL44" s="116" t="s">
        <v>1292</v>
      </c>
      <c r="AM44" s="116" t="s">
        <v>624</v>
      </c>
      <c r="AN44" s="116" t="s">
        <v>1293</v>
      </c>
      <c r="AO44" s="116" t="s">
        <v>1294</v>
      </c>
      <c r="AP44" s="116" t="s">
        <v>1295</v>
      </c>
      <c r="AQ44" s="116" t="s">
        <v>1296</v>
      </c>
      <c r="AR44" s="104"/>
      <c r="AS44" s="143">
        <f t="shared" si="6"/>
        <v>213</v>
      </c>
      <c r="AT44" s="142">
        <f t="shared" si="7"/>
        <v>0.31743666169895679</v>
      </c>
      <c r="AU44" s="138"/>
      <c r="AV44" s="116" t="s">
        <v>1297</v>
      </c>
      <c r="AW44" s="116" t="s">
        <v>1298</v>
      </c>
      <c r="AX44" s="116" t="s">
        <v>1299</v>
      </c>
      <c r="AY44" s="104"/>
      <c r="AZ44" s="143" t="str">
        <f t="shared" si="8"/>
        <v>1,458</v>
      </c>
      <c r="BA44" s="142">
        <f t="shared" si="9"/>
        <v>0.35107151456778235</v>
      </c>
      <c r="BB44" s="138"/>
      <c r="BC44" s="116" t="s">
        <v>1300</v>
      </c>
      <c r="BD44" s="116" t="s">
        <v>1301</v>
      </c>
      <c r="BE44" s="116" t="s">
        <v>1302</v>
      </c>
      <c r="BF44" s="116" t="s">
        <v>1303</v>
      </c>
      <c r="BG44" s="116" t="s">
        <v>997</v>
      </c>
      <c r="BH44" s="116" t="s">
        <v>1304</v>
      </c>
      <c r="BI44" s="104"/>
      <c r="BJ44" s="143">
        <f t="shared" si="10"/>
        <v>303</v>
      </c>
      <c r="BK44" s="142">
        <f t="shared" si="11"/>
        <v>0.24654190398698128</v>
      </c>
      <c r="BL44" s="138"/>
      <c r="BM44" s="134">
        <v>72</v>
      </c>
      <c r="BN44" s="116" t="s">
        <v>1305</v>
      </c>
      <c r="BO44" s="116" t="s">
        <v>1306</v>
      </c>
      <c r="BP44" s="116" t="s">
        <v>1307</v>
      </c>
      <c r="BQ44" s="116" t="s">
        <v>1239</v>
      </c>
      <c r="BR44" s="116" t="s">
        <v>1308</v>
      </c>
      <c r="BS44" s="140"/>
      <c r="BT44" s="143">
        <f t="shared" si="12"/>
        <v>357</v>
      </c>
      <c r="BU44" s="142">
        <f t="shared" si="13"/>
        <v>0.29601990049751242</v>
      </c>
      <c r="BV44" s="138"/>
      <c r="BW44" s="116" t="s">
        <v>1309</v>
      </c>
      <c r="BX44" s="116" t="s">
        <v>1310</v>
      </c>
      <c r="BY44" s="116" t="s">
        <v>1311</v>
      </c>
      <c r="BZ44" s="116" t="s">
        <v>1312</v>
      </c>
      <c r="CA44" s="116" t="s">
        <v>728</v>
      </c>
      <c r="CB44" s="116" t="s">
        <v>1313</v>
      </c>
      <c r="CC44" s="104"/>
      <c r="CD44" s="143">
        <f t="shared" si="14"/>
        <v>446</v>
      </c>
      <c r="CE44" s="142">
        <f t="shared" si="15"/>
        <v>0.24695459579180509</v>
      </c>
      <c r="CF44" s="138"/>
      <c r="CG44" s="116" t="s">
        <v>1314</v>
      </c>
      <c r="CH44" s="116" t="s">
        <v>625</v>
      </c>
      <c r="CI44" s="116" t="s">
        <v>1315</v>
      </c>
      <c r="CJ44" s="116" t="s">
        <v>1316</v>
      </c>
      <c r="CK44" s="116" t="s">
        <v>1317</v>
      </c>
      <c r="CL44" s="116" t="s">
        <v>1318</v>
      </c>
      <c r="CM44" s="104"/>
      <c r="CN44" s="143">
        <f t="shared" si="16"/>
        <v>3496</v>
      </c>
      <c r="CO44" s="142">
        <f t="shared" si="17"/>
        <v>0.35524845036073571</v>
      </c>
      <c r="CP44" s="138"/>
      <c r="CQ44" s="116" t="s">
        <v>1319</v>
      </c>
      <c r="CR44" s="116" t="s">
        <v>1320</v>
      </c>
      <c r="CS44" s="116" t="s">
        <v>1321</v>
      </c>
      <c r="CT44" s="116" t="s">
        <v>1322</v>
      </c>
      <c r="CU44" s="116" t="s">
        <v>876</v>
      </c>
      <c r="CV44" s="116" t="s">
        <v>1323</v>
      </c>
      <c r="CW44" s="116" t="s">
        <v>1324</v>
      </c>
      <c r="CX44" s="116" t="s">
        <v>780</v>
      </c>
      <c r="CY44" s="116" t="s">
        <v>1325</v>
      </c>
      <c r="CZ44" s="102"/>
      <c r="DA44" s="143">
        <f t="shared" si="18"/>
        <v>831</v>
      </c>
      <c r="DB44" s="142">
        <f t="shared" si="19"/>
        <v>0.21495085359544749</v>
      </c>
      <c r="DC44" s="102"/>
      <c r="DD44" s="116" t="s">
        <v>1326</v>
      </c>
      <c r="DE44" s="116" t="s">
        <v>1327</v>
      </c>
      <c r="DF44" s="116" t="s">
        <v>1328</v>
      </c>
      <c r="DG44" s="116" t="s">
        <v>1329</v>
      </c>
      <c r="DH44" s="116" t="s">
        <v>660</v>
      </c>
      <c r="DI44" s="116" t="s">
        <v>1283</v>
      </c>
      <c r="DJ44" s="116" t="s">
        <v>1330</v>
      </c>
      <c r="DK44" s="116" t="s">
        <v>605</v>
      </c>
      <c r="DL44" s="116" t="s">
        <v>1331</v>
      </c>
      <c r="DM44" s="116" t="s">
        <v>1332</v>
      </c>
      <c r="DN44" s="116" t="s">
        <v>1333</v>
      </c>
      <c r="DO44" s="116" t="s">
        <v>1334</v>
      </c>
      <c r="DP44" s="102"/>
      <c r="DQ44" s="143">
        <f t="shared" si="20"/>
        <v>2520</v>
      </c>
      <c r="DR44" s="142">
        <f t="shared" si="21"/>
        <v>0.31015384615384617</v>
      </c>
      <c r="DS44" s="102"/>
      <c r="DT44" s="116" t="s">
        <v>1335</v>
      </c>
      <c r="DU44" s="116" t="s">
        <v>1336</v>
      </c>
      <c r="DV44" s="116" t="s">
        <v>1337</v>
      </c>
      <c r="DW44" s="104"/>
      <c r="DX44" s="135" t="str">
        <f t="shared" si="22"/>
        <v>1,395</v>
      </c>
      <c r="DY44" s="144">
        <f t="shared" si="23"/>
        <v>0.17222222222222222</v>
      </c>
      <c r="DZ44" s="138"/>
      <c r="EA44" s="116" t="s">
        <v>1338</v>
      </c>
      <c r="EB44" s="116" t="s">
        <v>1339</v>
      </c>
      <c r="EC44" s="116" t="s">
        <v>1340</v>
      </c>
      <c r="ED44" s="104"/>
      <c r="EE44" s="135" t="str">
        <f t="shared" si="24"/>
        <v>3,978</v>
      </c>
      <c r="EF44" s="144">
        <f t="shared" si="25"/>
        <v>0.26133228222309812</v>
      </c>
      <c r="EG44" s="138"/>
      <c r="EH44" s="116" t="s">
        <v>1341</v>
      </c>
      <c r="EI44" s="116" t="s">
        <v>1342</v>
      </c>
      <c r="EJ44" s="116" t="s">
        <v>1343</v>
      </c>
      <c r="EK44" s="104"/>
      <c r="EL44" s="135" t="str">
        <f t="shared" si="26"/>
        <v>2,096</v>
      </c>
      <c r="EM44" s="144">
        <f t="shared" si="27"/>
        <v>0.23226950354609929</v>
      </c>
      <c r="EN44" s="138"/>
      <c r="EO44" s="116" t="s">
        <v>1344</v>
      </c>
      <c r="EP44" s="116" t="s">
        <v>899</v>
      </c>
      <c r="EQ44" s="116" t="s">
        <v>1345</v>
      </c>
      <c r="ER44" s="116" t="s">
        <v>1346</v>
      </c>
      <c r="ES44" s="116" t="s">
        <v>1347</v>
      </c>
      <c r="ET44" s="116" t="s">
        <v>1348</v>
      </c>
      <c r="EU44" s="116" t="s">
        <v>1349</v>
      </c>
      <c r="EV44" s="116" t="s">
        <v>1350</v>
      </c>
      <c r="EW44" s="116" t="s">
        <v>1234</v>
      </c>
      <c r="EX44" s="102"/>
      <c r="EY44" s="143">
        <f t="shared" si="28"/>
        <v>1684</v>
      </c>
      <c r="EZ44" s="142">
        <f t="shared" si="29"/>
        <v>0.28894989704873025</v>
      </c>
      <c r="FA44" s="102"/>
      <c r="FB44" s="116" t="s">
        <v>1351</v>
      </c>
      <c r="FC44" s="116" t="s">
        <v>1352</v>
      </c>
      <c r="FD44" s="116" t="s">
        <v>1353</v>
      </c>
      <c r="FE44" s="116" t="s">
        <v>1354</v>
      </c>
      <c r="FF44" s="116" t="s">
        <v>644</v>
      </c>
      <c r="FG44" s="116" t="s">
        <v>1355</v>
      </c>
      <c r="FH44" s="104"/>
      <c r="FI44" s="143">
        <f t="shared" si="30"/>
        <v>299</v>
      </c>
      <c r="FJ44" s="142">
        <f t="shared" si="31"/>
        <v>0.23786793953858393</v>
      </c>
      <c r="FK44" s="138"/>
      <c r="FL44" s="116" t="s">
        <v>1356</v>
      </c>
      <c r="FM44" s="116" t="s">
        <v>1357</v>
      </c>
      <c r="FN44" s="116" t="s">
        <v>1236</v>
      </c>
      <c r="FO44" s="102"/>
      <c r="FP44" s="143" t="str">
        <f t="shared" si="32"/>
        <v>704</v>
      </c>
      <c r="FQ44" s="145">
        <f t="shared" si="33"/>
        <v>0.2039988409156766</v>
      </c>
      <c r="FR44" s="102"/>
      <c r="FS44" s="116" t="s">
        <v>1358</v>
      </c>
      <c r="FT44" s="116" t="s">
        <v>1359</v>
      </c>
      <c r="FU44" s="116" t="s">
        <v>1360</v>
      </c>
      <c r="FV44" s="116" t="s">
        <v>1361</v>
      </c>
      <c r="FW44" s="116" t="s">
        <v>126</v>
      </c>
      <c r="FX44" s="116" t="s">
        <v>1362</v>
      </c>
      <c r="FY44" s="102"/>
      <c r="FZ44" s="143">
        <f t="shared" si="34"/>
        <v>1063</v>
      </c>
      <c r="GA44" s="142">
        <f t="shared" si="35"/>
        <v>0.33218750000000002</v>
      </c>
      <c r="GB44" s="102"/>
      <c r="GC44" s="116" t="s">
        <v>1363</v>
      </c>
      <c r="GD44" s="116" t="s">
        <v>601</v>
      </c>
      <c r="GE44" s="116" t="s">
        <v>989</v>
      </c>
      <c r="GF44" s="116" t="s">
        <v>1364</v>
      </c>
      <c r="GG44" s="116" t="s">
        <v>1365</v>
      </c>
      <c r="GH44" s="116" t="s">
        <v>1366</v>
      </c>
      <c r="GI44" s="102"/>
      <c r="GJ44" s="143">
        <f t="shared" si="36"/>
        <v>1356</v>
      </c>
      <c r="GK44" s="142">
        <f t="shared" si="37"/>
        <v>0.3214031761080825</v>
      </c>
      <c r="GL44" s="102"/>
    </row>
    <row r="45" spans="1:194" x14ac:dyDescent="0.25">
      <c r="A45" s="2" t="s">
        <v>544</v>
      </c>
      <c r="B45" s="116" t="s">
        <v>637</v>
      </c>
      <c r="C45" s="116" t="s">
        <v>572</v>
      </c>
      <c r="D45" s="116" t="s">
        <v>995</v>
      </c>
      <c r="E45" s="116" t="s">
        <v>996</v>
      </c>
      <c r="F45" s="116" t="s">
        <v>573</v>
      </c>
      <c r="G45" s="116" t="s">
        <v>985</v>
      </c>
      <c r="H45" s="116" t="s">
        <v>997</v>
      </c>
      <c r="I45" s="116" t="s">
        <v>785</v>
      </c>
      <c r="J45" s="116" t="s">
        <v>998</v>
      </c>
      <c r="K45" s="104"/>
      <c r="L45" s="143">
        <f t="shared" si="1"/>
        <v>20</v>
      </c>
      <c r="M45" s="142">
        <f t="shared" si="38"/>
        <v>7.6045627376425853E-2</v>
      </c>
      <c r="N45" s="138"/>
      <c r="O45" s="116" t="s">
        <v>1367</v>
      </c>
      <c r="P45" s="116" t="s">
        <v>585</v>
      </c>
      <c r="Q45" s="116" t="s">
        <v>1095</v>
      </c>
      <c r="R45" s="116" t="s">
        <v>1368</v>
      </c>
      <c r="S45" s="116" t="s">
        <v>1369</v>
      </c>
      <c r="T45" s="116" t="s">
        <v>1370</v>
      </c>
      <c r="U45" s="104"/>
      <c r="V45" s="143">
        <f t="shared" si="2"/>
        <v>1814</v>
      </c>
      <c r="W45" s="142">
        <f t="shared" si="3"/>
        <v>0.17251545411317165</v>
      </c>
      <c r="X45" s="138"/>
      <c r="Y45" s="116" t="s">
        <v>1371</v>
      </c>
      <c r="Z45" s="116" t="s">
        <v>607</v>
      </c>
      <c r="AA45" s="116" t="s">
        <v>1178</v>
      </c>
      <c r="AB45" s="116" t="s">
        <v>637</v>
      </c>
      <c r="AC45" s="116" t="s">
        <v>573</v>
      </c>
      <c r="AD45" s="116" t="s">
        <v>985</v>
      </c>
      <c r="AE45" s="116" t="s">
        <v>1372</v>
      </c>
      <c r="AF45" s="116" t="s">
        <v>1373</v>
      </c>
      <c r="AG45" s="116" t="s">
        <v>1374</v>
      </c>
      <c r="AH45" s="104"/>
      <c r="AI45" s="143">
        <f t="shared" si="4"/>
        <v>1484</v>
      </c>
      <c r="AJ45" s="142">
        <f t="shared" si="5"/>
        <v>0.4390532544378698</v>
      </c>
      <c r="AK45" s="138"/>
      <c r="AL45" s="116" t="s">
        <v>984</v>
      </c>
      <c r="AM45" s="116" t="s">
        <v>585</v>
      </c>
      <c r="AN45" s="116" t="s">
        <v>1366</v>
      </c>
      <c r="AO45" s="116" t="s">
        <v>1375</v>
      </c>
      <c r="AP45" s="116" t="s">
        <v>1376</v>
      </c>
      <c r="AQ45" s="116" t="s">
        <v>1353</v>
      </c>
      <c r="AR45" s="104"/>
      <c r="AS45" s="143">
        <f t="shared" si="6"/>
        <v>212</v>
      </c>
      <c r="AT45" s="142">
        <f t="shared" si="7"/>
        <v>0.24565469293163383</v>
      </c>
      <c r="AU45" s="138"/>
      <c r="AV45" s="116" t="s">
        <v>1377</v>
      </c>
      <c r="AW45" s="116" t="s">
        <v>644</v>
      </c>
      <c r="AX45" s="116" t="s">
        <v>1378</v>
      </c>
      <c r="AY45" s="104"/>
      <c r="AZ45" s="143" t="str">
        <f t="shared" si="8"/>
        <v>5</v>
      </c>
      <c r="BA45" s="142">
        <f t="shared" si="9"/>
        <v>1.7985611510791366E-2</v>
      </c>
      <c r="BB45" s="138"/>
      <c r="BC45" s="116" t="s">
        <v>1379</v>
      </c>
      <c r="BD45" s="116" t="s">
        <v>1380</v>
      </c>
      <c r="BE45" s="116" t="s">
        <v>1370</v>
      </c>
      <c r="BF45" s="116" t="s">
        <v>1381</v>
      </c>
      <c r="BG45" s="116" t="s">
        <v>1382</v>
      </c>
      <c r="BH45" s="116" t="s">
        <v>93</v>
      </c>
      <c r="BI45" s="104"/>
      <c r="BJ45" s="143">
        <f t="shared" si="10"/>
        <v>165</v>
      </c>
      <c r="BK45" s="142">
        <f t="shared" si="11"/>
        <v>0.17405063291139242</v>
      </c>
      <c r="BL45" s="138"/>
      <c r="BM45" s="134">
        <v>166</v>
      </c>
      <c r="BN45" s="116" t="s">
        <v>958</v>
      </c>
      <c r="BO45" s="116" t="s">
        <v>1214</v>
      </c>
      <c r="BP45" s="116" t="s">
        <v>1383</v>
      </c>
      <c r="BQ45" s="116" t="s">
        <v>1305</v>
      </c>
      <c r="BR45" s="116" t="s">
        <v>1384</v>
      </c>
      <c r="BS45" s="140"/>
      <c r="BT45" s="143">
        <f t="shared" si="12"/>
        <v>81</v>
      </c>
      <c r="BU45" s="142">
        <f t="shared" si="13"/>
        <v>7.3303167420814483E-2</v>
      </c>
      <c r="BV45" s="138"/>
      <c r="BW45" s="116" t="s">
        <v>1385</v>
      </c>
      <c r="BX45" s="116" t="s">
        <v>1386</v>
      </c>
      <c r="BY45" s="116" t="s">
        <v>1217</v>
      </c>
      <c r="BZ45" s="116" t="s">
        <v>1387</v>
      </c>
      <c r="CA45" s="116" t="s">
        <v>1388</v>
      </c>
      <c r="CB45" s="116" t="s">
        <v>1047</v>
      </c>
      <c r="CC45" s="104"/>
      <c r="CD45" s="143">
        <f t="shared" si="14"/>
        <v>847</v>
      </c>
      <c r="CE45" s="142">
        <f t="shared" si="15"/>
        <v>0.12939199511151847</v>
      </c>
      <c r="CF45" s="138"/>
      <c r="CG45" s="116" t="s">
        <v>921</v>
      </c>
      <c r="CH45" s="116" t="s">
        <v>166</v>
      </c>
      <c r="CI45" s="116" t="s">
        <v>1389</v>
      </c>
      <c r="CJ45" s="116" t="s">
        <v>1390</v>
      </c>
      <c r="CK45" s="116" t="s">
        <v>1391</v>
      </c>
      <c r="CL45" s="116" t="s">
        <v>1064</v>
      </c>
      <c r="CM45" s="104"/>
      <c r="CN45" s="143">
        <f t="shared" si="16"/>
        <v>981</v>
      </c>
      <c r="CO45" s="142">
        <f t="shared" si="17"/>
        <v>0.30240443896424168</v>
      </c>
      <c r="CP45" s="138"/>
      <c r="CQ45" s="116" t="s">
        <v>1392</v>
      </c>
      <c r="CR45" s="116" t="s">
        <v>1393</v>
      </c>
      <c r="CS45" s="116" t="s">
        <v>88</v>
      </c>
      <c r="CT45" s="116" t="s">
        <v>1394</v>
      </c>
      <c r="CU45" s="116" t="s">
        <v>573</v>
      </c>
      <c r="CV45" s="116" t="s">
        <v>985</v>
      </c>
      <c r="CW45" s="116" t="s">
        <v>1365</v>
      </c>
      <c r="CX45" s="116" t="s">
        <v>667</v>
      </c>
      <c r="CY45" s="116" t="s">
        <v>9</v>
      </c>
      <c r="CZ45" s="102"/>
      <c r="DA45" s="143">
        <f t="shared" si="18"/>
        <v>1890</v>
      </c>
      <c r="DB45" s="142">
        <f t="shared" si="19"/>
        <v>0.10256131973084437</v>
      </c>
      <c r="DC45" s="102"/>
      <c r="DD45" s="116" t="s">
        <v>1395</v>
      </c>
      <c r="DE45" s="116" t="s">
        <v>1396</v>
      </c>
      <c r="DF45" s="116" t="s">
        <v>1397</v>
      </c>
      <c r="DG45" s="116" t="s">
        <v>986</v>
      </c>
      <c r="DH45" s="116" t="s">
        <v>650</v>
      </c>
      <c r="DI45" s="116" t="s">
        <v>14</v>
      </c>
      <c r="DJ45" s="116" t="s">
        <v>1398</v>
      </c>
      <c r="DK45" s="116" t="s">
        <v>1399</v>
      </c>
      <c r="DL45" s="116" t="s">
        <v>1200</v>
      </c>
      <c r="DM45" s="116" t="s">
        <v>1400</v>
      </c>
      <c r="DN45" s="116" t="s">
        <v>1401</v>
      </c>
      <c r="DO45" s="116" t="s">
        <v>1402</v>
      </c>
      <c r="DP45" s="102"/>
      <c r="DQ45" s="143">
        <f t="shared" si="20"/>
        <v>2237</v>
      </c>
      <c r="DR45" s="142">
        <f t="shared" si="21"/>
        <v>0.16518977994387832</v>
      </c>
      <c r="DS45" s="102"/>
      <c r="DT45" s="116" t="s">
        <v>1403</v>
      </c>
      <c r="DU45" s="116" t="s">
        <v>1404</v>
      </c>
      <c r="DV45" s="116" t="s">
        <v>1405</v>
      </c>
      <c r="DW45" s="104"/>
      <c r="DX45" s="135" t="str">
        <f t="shared" si="22"/>
        <v>6,304</v>
      </c>
      <c r="DY45" s="144">
        <f t="shared" si="23"/>
        <v>9.2358180965775902E-2</v>
      </c>
      <c r="DZ45" s="138"/>
      <c r="EA45" s="116" t="s">
        <v>1406</v>
      </c>
      <c r="EB45" s="116" t="s">
        <v>1407</v>
      </c>
      <c r="EC45" s="116" t="s">
        <v>34</v>
      </c>
      <c r="ED45" s="104"/>
      <c r="EE45" s="135" t="str">
        <f t="shared" si="24"/>
        <v>37,507</v>
      </c>
      <c r="EF45" s="144">
        <f t="shared" si="25"/>
        <v>0.12424308674855243</v>
      </c>
      <c r="EG45" s="138"/>
      <c r="EH45" s="116" t="s">
        <v>1408</v>
      </c>
      <c r="EI45" s="116" t="s">
        <v>1409</v>
      </c>
      <c r="EJ45" s="116" t="s">
        <v>1410</v>
      </c>
      <c r="EK45" s="104"/>
      <c r="EL45" s="135" t="str">
        <f t="shared" si="26"/>
        <v>6,233</v>
      </c>
      <c r="EM45" s="144">
        <f t="shared" si="27"/>
        <v>0.12988393173435578</v>
      </c>
      <c r="EN45" s="138"/>
      <c r="EO45" s="116" t="s">
        <v>1411</v>
      </c>
      <c r="EP45" s="116" t="s">
        <v>1412</v>
      </c>
      <c r="EQ45" s="116" t="s">
        <v>1413</v>
      </c>
      <c r="ER45" s="116" t="s">
        <v>1414</v>
      </c>
      <c r="ES45" s="116" t="s">
        <v>1415</v>
      </c>
      <c r="ET45" s="116" t="s">
        <v>28</v>
      </c>
      <c r="EU45" s="116" t="s">
        <v>1416</v>
      </c>
      <c r="EV45" s="116" t="s">
        <v>1417</v>
      </c>
      <c r="EW45" s="116" t="s">
        <v>1418</v>
      </c>
      <c r="EX45" s="102"/>
      <c r="EY45" s="143">
        <f t="shared" si="28"/>
        <v>1835</v>
      </c>
      <c r="EZ45" s="142">
        <f t="shared" si="29"/>
        <v>0.11134708737864078</v>
      </c>
      <c r="FA45" s="102"/>
      <c r="FB45" s="116" t="s">
        <v>1419</v>
      </c>
      <c r="FC45" s="116" t="s">
        <v>595</v>
      </c>
      <c r="FD45" s="116" t="s">
        <v>1420</v>
      </c>
      <c r="FE45" s="116" t="s">
        <v>885</v>
      </c>
      <c r="FF45" s="116" t="s">
        <v>612</v>
      </c>
      <c r="FG45" s="116" t="s">
        <v>1421</v>
      </c>
      <c r="FH45" s="104"/>
      <c r="FI45" s="143">
        <f t="shared" si="30"/>
        <v>314</v>
      </c>
      <c r="FJ45" s="142">
        <f t="shared" si="31"/>
        <v>0.209472981987992</v>
      </c>
      <c r="FK45" s="138"/>
      <c r="FL45" s="116" t="s">
        <v>1422</v>
      </c>
      <c r="FM45" s="116" t="s">
        <v>1423</v>
      </c>
      <c r="FN45" s="116" t="s">
        <v>1424</v>
      </c>
      <c r="FO45" s="102"/>
      <c r="FP45" s="143" t="str">
        <f t="shared" si="32"/>
        <v>937</v>
      </c>
      <c r="FQ45" s="145">
        <f t="shared" si="33"/>
        <v>7.7649788679870727E-2</v>
      </c>
      <c r="FR45" s="102"/>
      <c r="FS45" s="116" t="s">
        <v>1425</v>
      </c>
      <c r="FT45" s="116" t="s">
        <v>942</v>
      </c>
      <c r="FU45" s="116" t="s">
        <v>1108</v>
      </c>
      <c r="FV45" s="116" t="s">
        <v>1426</v>
      </c>
      <c r="FW45" s="116" t="s">
        <v>986</v>
      </c>
      <c r="FX45" s="116" t="s">
        <v>1427</v>
      </c>
      <c r="FY45" s="102"/>
      <c r="FZ45" s="143">
        <f t="shared" si="34"/>
        <v>326</v>
      </c>
      <c r="GA45" s="142">
        <f t="shared" si="35"/>
        <v>0.2257617728531856</v>
      </c>
      <c r="GB45" s="102"/>
      <c r="GC45" s="116" t="s">
        <v>1428</v>
      </c>
      <c r="GD45" s="116" t="s">
        <v>734</v>
      </c>
      <c r="GE45" s="116" t="s">
        <v>1194</v>
      </c>
      <c r="GF45" s="116" t="s">
        <v>1429</v>
      </c>
      <c r="GG45" s="116" t="s">
        <v>1430</v>
      </c>
      <c r="GH45" s="116" t="s">
        <v>1431</v>
      </c>
      <c r="GI45" s="102"/>
      <c r="GJ45" s="143">
        <f t="shared" si="36"/>
        <v>195</v>
      </c>
      <c r="GK45" s="142">
        <f t="shared" si="37"/>
        <v>0.13256288239292999</v>
      </c>
      <c r="GL45" s="102"/>
    </row>
    <row r="46" spans="1:194" ht="15" customHeight="1" x14ac:dyDescent="0.25">
      <c r="A46" s="2" t="s">
        <v>545</v>
      </c>
      <c r="B46" s="116" t="s">
        <v>963</v>
      </c>
      <c r="C46" s="116" t="s">
        <v>578</v>
      </c>
      <c r="D46" s="116" t="s">
        <v>999</v>
      </c>
      <c r="E46" s="116" t="s">
        <v>1000</v>
      </c>
      <c r="F46" s="116" t="s">
        <v>572</v>
      </c>
      <c r="G46" s="116" t="s">
        <v>1001</v>
      </c>
      <c r="H46" s="116" t="s">
        <v>891</v>
      </c>
      <c r="I46" s="116" t="s">
        <v>573</v>
      </c>
      <c r="J46" s="116" t="s">
        <v>985</v>
      </c>
      <c r="K46" s="104"/>
      <c r="L46" s="143">
        <f t="shared" si="1"/>
        <v>15</v>
      </c>
      <c r="M46" s="142">
        <f t="shared" si="38"/>
        <v>0.14018691588785046</v>
      </c>
      <c r="N46" s="138"/>
      <c r="O46" s="116" t="s">
        <v>1000</v>
      </c>
      <c r="P46" s="116" t="s">
        <v>572</v>
      </c>
      <c r="Q46" s="116" t="s">
        <v>1001</v>
      </c>
      <c r="R46" s="116" t="s">
        <v>1432</v>
      </c>
      <c r="S46" s="116" t="s">
        <v>1433</v>
      </c>
      <c r="T46" s="116" t="s">
        <v>1434</v>
      </c>
      <c r="U46" s="104"/>
      <c r="V46" s="143">
        <f t="shared" si="2"/>
        <v>485</v>
      </c>
      <c r="W46" s="142">
        <f t="shared" si="3"/>
        <v>0.29447480267152398</v>
      </c>
      <c r="X46" s="138"/>
      <c r="Y46" s="116" t="s">
        <v>875</v>
      </c>
      <c r="Z46" s="116" t="s">
        <v>746</v>
      </c>
      <c r="AA46" s="116" t="s">
        <v>1435</v>
      </c>
      <c r="AB46" s="116" t="s">
        <v>573</v>
      </c>
      <c r="AC46" s="116" t="s">
        <v>573</v>
      </c>
      <c r="AD46" s="116" t="s">
        <v>1222</v>
      </c>
      <c r="AE46" s="116" t="s">
        <v>1002</v>
      </c>
      <c r="AF46" s="116" t="s">
        <v>698</v>
      </c>
      <c r="AG46" s="116" t="s">
        <v>1436</v>
      </c>
      <c r="AH46" s="104"/>
      <c r="AI46" s="143">
        <f t="shared" si="4"/>
        <v>134</v>
      </c>
      <c r="AJ46" s="142">
        <f t="shared" si="5"/>
        <v>0.87012987012987009</v>
      </c>
      <c r="AK46" s="138"/>
      <c r="AL46" s="116" t="s">
        <v>573</v>
      </c>
      <c r="AM46" s="116" t="s">
        <v>573</v>
      </c>
      <c r="AN46" s="116" t="s">
        <v>1222</v>
      </c>
      <c r="AO46" s="116" t="s">
        <v>759</v>
      </c>
      <c r="AP46" s="116" t="s">
        <v>806</v>
      </c>
      <c r="AQ46" s="116" t="s">
        <v>1437</v>
      </c>
      <c r="AR46" s="104"/>
      <c r="AS46" s="143">
        <f t="shared" si="6"/>
        <v>29</v>
      </c>
      <c r="AT46" s="142">
        <f t="shared" si="7"/>
        <v>0.34523809523809523</v>
      </c>
      <c r="AU46" s="138"/>
      <c r="AV46" s="116" t="s">
        <v>875</v>
      </c>
      <c r="AW46" s="116" t="s">
        <v>692</v>
      </c>
      <c r="AX46" s="116" t="s">
        <v>1438</v>
      </c>
      <c r="AY46" s="104"/>
      <c r="AZ46" s="143" t="str">
        <f t="shared" si="8"/>
        <v>33</v>
      </c>
      <c r="BA46" s="142">
        <f t="shared" si="9"/>
        <v>0.45833333333333331</v>
      </c>
      <c r="BB46" s="138"/>
      <c r="BC46" s="116" t="s">
        <v>126</v>
      </c>
      <c r="BD46" s="116" t="s">
        <v>806</v>
      </c>
      <c r="BE46" s="116" t="s">
        <v>1439</v>
      </c>
      <c r="BF46" s="116" t="s">
        <v>638</v>
      </c>
      <c r="BG46" s="116" t="s">
        <v>573</v>
      </c>
      <c r="BH46" s="116" t="s">
        <v>985</v>
      </c>
      <c r="BI46" s="104"/>
      <c r="BJ46" s="143">
        <f t="shared" si="10"/>
        <v>29</v>
      </c>
      <c r="BK46" s="142">
        <f t="shared" si="11"/>
        <v>0.32222222222222224</v>
      </c>
      <c r="BL46" s="138"/>
      <c r="BM46" s="134">
        <v>37</v>
      </c>
      <c r="BN46" s="116" t="s">
        <v>573</v>
      </c>
      <c r="BO46" s="116" t="s">
        <v>985</v>
      </c>
      <c r="BP46" s="116" t="s">
        <v>596</v>
      </c>
      <c r="BQ46" s="116" t="s">
        <v>573</v>
      </c>
      <c r="BR46" s="116" t="s">
        <v>985</v>
      </c>
      <c r="BS46" s="140"/>
      <c r="BT46" s="143">
        <f t="shared" si="12"/>
        <v>0</v>
      </c>
      <c r="BU46" s="142">
        <f t="shared" si="13"/>
        <v>0</v>
      </c>
      <c r="BV46" s="138"/>
      <c r="BW46" s="116" t="s">
        <v>1440</v>
      </c>
      <c r="BX46" s="116" t="s">
        <v>1441</v>
      </c>
      <c r="BY46" s="116" t="s">
        <v>1442</v>
      </c>
      <c r="BZ46" s="116" t="s">
        <v>579</v>
      </c>
      <c r="CA46" s="116" t="s">
        <v>607</v>
      </c>
      <c r="CB46" s="116" t="s">
        <v>1443</v>
      </c>
      <c r="CC46" s="104"/>
      <c r="CD46" s="143">
        <f t="shared" si="14"/>
        <v>31</v>
      </c>
      <c r="CE46" s="142">
        <f t="shared" si="15"/>
        <v>0.14975845410628019</v>
      </c>
      <c r="CF46" s="138"/>
      <c r="CG46" s="116" t="s">
        <v>573</v>
      </c>
      <c r="CH46" s="116" t="s">
        <v>573</v>
      </c>
      <c r="CI46" s="116" t="s">
        <v>1222</v>
      </c>
      <c r="CJ46" s="116" t="s">
        <v>1444</v>
      </c>
      <c r="CK46" s="116" t="s">
        <v>1445</v>
      </c>
      <c r="CL46" s="116" t="s">
        <v>1446</v>
      </c>
      <c r="CM46" s="104"/>
      <c r="CN46" s="143">
        <f t="shared" si="16"/>
        <v>44</v>
      </c>
      <c r="CO46" s="142">
        <f t="shared" si="17"/>
        <v>0.34108527131782945</v>
      </c>
      <c r="CP46" s="138"/>
      <c r="CQ46" s="116" t="s">
        <v>1447</v>
      </c>
      <c r="CR46" s="116" t="s">
        <v>1448</v>
      </c>
      <c r="CS46" s="116" t="s">
        <v>1449</v>
      </c>
      <c r="CT46" s="116" t="s">
        <v>1450</v>
      </c>
      <c r="CU46" s="116" t="s">
        <v>770</v>
      </c>
      <c r="CV46" s="116" t="s">
        <v>1451</v>
      </c>
      <c r="CW46" s="116" t="s">
        <v>947</v>
      </c>
      <c r="CX46" s="116" t="s">
        <v>667</v>
      </c>
      <c r="CY46" s="116" t="s">
        <v>1452</v>
      </c>
      <c r="CZ46" s="102"/>
      <c r="DA46" s="143">
        <f t="shared" si="18"/>
        <v>320</v>
      </c>
      <c r="DB46" s="142">
        <f t="shared" si="19"/>
        <v>9.9378881987577633E-2</v>
      </c>
      <c r="DC46" s="102"/>
      <c r="DD46" s="116" t="s">
        <v>1453</v>
      </c>
      <c r="DE46" s="116" t="s">
        <v>786</v>
      </c>
      <c r="DF46" s="116" t="s">
        <v>1454</v>
      </c>
      <c r="DG46" s="116" t="s">
        <v>611</v>
      </c>
      <c r="DH46" s="116" t="s">
        <v>572</v>
      </c>
      <c r="DI46" s="116" t="s">
        <v>1455</v>
      </c>
      <c r="DJ46" s="116" t="s">
        <v>1456</v>
      </c>
      <c r="DK46" s="116" t="s">
        <v>1382</v>
      </c>
      <c r="DL46" s="116" t="s">
        <v>1457</v>
      </c>
      <c r="DM46" s="116" t="s">
        <v>1458</v>
      </c>
      <c r="DN46" s="116" t="s">
        <v>577</v>
      </c>
      <c r="DO46" s="116" t="s">
        <v>1260</v>
      </c>
      <c r="DP46" s="102"/>
      <c r="DQ46" s="143">
        <f t="shared" si="20"/>
        <v>312</v>
      </c>
      <c r="DR46" s="142">
        <f t="shared" si="21"/>
        <v>0.203125</v>
      </c>
      <c r="DS46" s="102"/>
      <c r="DT46" s="116" t="s">
        <v>1459</v>
      </c>
      <c r="DU46" s="116" t="s">
        <v>1460</v>
      </c>
      <c r="DV46" s="116" t="s">
        <v>1197</v>
      </c>
      <c r="DW46" s="104"/>
      <c r="DX46" s="135" t="str">
        <f t="shared" si="22"/>
        <v>448</v>
      </c>
      <c r="DY46" s="144">
        <f t="shared" si="23"/>
        <v>0.14645308924485126</v>
      </c>
      <c r="DZ46" s="138"/>
      <c r="EA46" s="116" t="s">
        <v>1461</v>
      </c>
      <c r="EB46" s="116" t="s">
        <v>1462</v>
      </c>
      <c r="EC46" s="116" t="s">
        <v>1257</v>
      </c>
      <c r="ED46" s="104"/>
      <c r="EE46" s="135" t="str">
        <f t="shared" si="24"/>
        <v>3,359</v>
      </c>
      <c r="EF46" s="144">
        <f t="shared" si="25"/>
        <v>0.22299674699595035</v>
      </c>
      <c r="EG46" s="138"/>
      <c r="EH46" s="116" t="s">
        <v>1463</v>
      </c>
      <c r="EI46" s="116" t="s">
        <v>1464</v>
      </c>
      <c r="EJ46" s="116" t="s">
        <v>1194</v>
      </c>
      <c r="EK46" s="104"/>
      <c r="EL46" s="135" t="str">
        <f t="shared" si="26"/>
        <v>1,736</v>
      </c>
      <c r="EM46" s="144">
        <f t="shared" si="27"/>
        <v>0.15780383601490774</v>
      </c>
      <c r="EN46" s="138"/>
      <c r="EO46" s="116" t="s">
        <v>611</v>
      </c>
      <c r="EP46" s="116" t="s">
        <v>573</v>
      </c>
      <c r="EQ46" s="116" t="s">
        <v>985</v>
      </c>
      <c r="ER46" s="116" t="s">
        <v>1465</v>
      </c>
      <c r="ES46" s="116" t="s">
        <v>996</v>
      </c>
      <c r="ET46" s="116" t="s">
        <v>1466</v>
      </c>
      <c r="EU46" s="116" t="s">
        <v>1467</v>
      </c>
      <c r="EV46" s="116" t="s">
        <v>1468</v>
      </c>
      <c r="EW46" s="116" t="s">
        <v>1214</v>
      </c>
      <c r="EX46" s="102"/>
      <c r="EY46" s="143">
        <f t="shared" si="28"/>
        <v>312</v>
      </c>
      <c r="EZ46" s="142">
        <f t="shared" si="29"/>
        <v>0.12575574365175332</v>
      </c>
      <c r="FA46" s="102"/>
      <c r="FB46" s="116" t="s">
        <v>1412</v>
      </c>
      <c r="FC46" s="116" t="s">
        <v>746</v>
      </c>
      <c r="FD46" s="116" t="s">
        <v>1469</v>
      </c>
      <c r="FE46" s="116" t="s">
        <v>573</v>
      </c>
      <c r="FF46" s="116" t="s">
        <v>573</v>
      </c>
      <c r="FG46" s="116" t="s">
        <v>1222</v>
      </c>
      <c r="FH46" s="104"/>
      <c r="FI46" s="143">
        <f t="shared" si="30"/>
        <v>65</v>
      </c>
      <c r="FJ46" s="142">
        <f t="shared" si="31"/>
        <v>0.34031413612565448</v>
      </c>
      <c r="FK46" s="138"/>
      <c r="FL46" s="116" t="s">
        <v>1470</v>
      </c>
      <c r="FM46" s="116" t="s">
        <v>33</v>
      </c>
      <c r="FN46" s="116" t="s">
        <v>34</v>
      </c>
      <c r="FO46" s="102"/>
      <c r="FP46" s="143" t="str">
        <f t="shared" si="32"/>
        <v>274</v>
      </c>
      <c r="FQ46" s="145">
        <f t="shared" si="33"/>
        <v>0.12359043752819125</v>
      </c>
      <c r="FR46" s="102"/>
      <c r="FS46" s="116" t="s">
        <v>1415</v>
      </c>
      <c r="FT46" s="116" t="s">
        <v>723</v>
      </c>
      <c r="FU46" s="116" t="s">
        <v>1471</v>
      </c>
      <c r="FV46" s="116" t="s">
        <v>588</v>
      </c>
      <c r="FW46" s="116" t="s">
        <v>573</v>
      </c>
      <c r="FX46" s="116" t="s">
        <v>985</v>
      </c>
      <c r="FY46" s="102"/>
      <c r="FZ46" s="143">
        <f t="shared" si="34"/>
        <v>85</v>
      </c>
      <c r="GA46" s="142">
        <f t="shared" si="35"/>
        <v>0.36324786324786323</v>
      </c>
      <c r="GB46" s="102"/>
      <c r="GC46" s="116" t="s">
        <v>1445</v>
      </c>
      <c r="GD46" s="116" t="s">
        <v>1000</v>
      </c>
      <c r="GE46" s="116" t="s">
        <v>1472</v>
      </c>
      <c r="GF46" s="116" t="s">
        <v>588</v>
      </c>
      <c r="GG46" s="116" t="s">
        <v>573</v>
      </c>
      <c r="GH46" s="116" t="s">
        <v>985</v>
      </c>
      <c r="GI46" s="102"/>
      <c r="GJ46" s="143">
        <f t="shared" si="36"/>
        <v>25</v>
      </c>
      <c r="GK46" s="142">
        <f t="shared" si="37"/>
        <v>0.34722222222222221</v>
      </c>
      <c r="GL46" s="102"/>
    </row>
    <row r="47" spans="1:194" x14ac:dyDescent="0.25">
      <c r="A47" s="2" t="s">
        <v>546</v>
      </c>
      <c r="B47" s="116" t="s">
        <v>964</v>
      </c>
      <c r="C47" s="116" t="s">
        <v>1002</v>
      </c>
      <c r="D47" s="116" t="s">
        <v>1003</v>
      </c>
      <c r="E47" s="116" t="s">
        <v>673</v>
      </c>
      <c r="F47" s="116" t="s">
        <v>780</v>
      </c>
      <c r="G47" s="116" t="s">
        <v>1004</v>
      </c>
      <c r="H47" s="116" t="s">
        <v>1005</v>
      </c>
      <c r="I47" s="116" t="s">
        <v>1006</v>
      </c>
      <c r="J47" s="116" t="s">
        <v>1007</v>
      </c>
      <c r="K47" s="104"/>
      <c r="L47" s="143">
        <f t="shared" si="1"/>
        <v>251</v>
      </c>
      <c r="M47" s="142">
        <f t="shared" si="38"/>
        <v>0.57967667436489612</v>
      </c>
      <c r="N47" s="138"/>
      <c r="O47" s="116" t="s">
        <v>672</v>
      </c>
      <c r="P47" s="116" t="s">
        <v>637</v>
      </c>
      <c r="Q47" s="116" t="s">
        <v>1473</v>
      </c>
      <c r="R47" s="116" t="s">
        <v>1474</v>
      </c>
      <c r="S47" s="116" t="s">
        <v>1475</v>
      </c>
      <c r="T47" s="116" t="s">
        <v>1476</v>
      </c>
      <c r="U47" s="104"/>
      <c r="V47" s="143">
        <f t="shared" si="2"/>
        <v>1522</v>
      </c>
      <c r="W47" s="142">
        <f t="shared" si="3"/>
        <v>0.32900994379593601</v>
      </c>
      <c r="X47" s="138"/>
      <c r="Y47" s="116" t="s">
        <v>774</v>
      </c>
      <c r="Z47" s="116" t="s">
        <v>737</v>
      </c>
      <c r="AA47" s="116" t="s">
        <v>1477</v>
      </c>
      <c r="AB47" s="116" t="s">
        <v>573</v>
      </c>
      <c r="AC47" s="116" t="s">
        <v>573</v>
      </c>
      <c r="AD47" s="116" t="s">
        <v>1222</v>
      </c>
      <c r="AE47" s="116" t="s">
        <v>1478</v>
      </c>
      <c r="AF47" s="116" t="s">
        <v>1479</v>
      </c>
      <c r="AG47" s="116" t="s">
        <v>1480</v>
      </c>
      <c r="AH47" s="104"/>
      <c r="AI47" s="143">
        <f t="shared" si="4"/>
        <v>357</v>
      </c>
      <c r="AJ47" s="142">
        <f t="shared" si="5"/>
        <v>0.56043956043956045</v>
      </c>
      <c r="AK47" s="138"/>
      <c r="AL47" s="116" t="s">
        <v>729</v>
      </c>
      <c r="AM47" s="116" t="s">
        <v>661</v>
      </c>
      <c r="AN47" s="116" t="s">
        <v>1481</v>
      </c>
      <c r="AO47" s="116" t="s">
        <v>1482</v>
      </c>
      <c r="AP47" s="116" t="s">
        <v>1483</v>
      </c>
      <c r="AQ47" s="116" t="s">
        <v>1484</v>
      </c>
      <c r="AR47" s="104"/>
      <c r="AS47" s="143">
        <f t="shared" si="6"/>
        <v>417</v>
      </c>
      <c r="AT47" s="142">
        <f t="shared" si="7"/>
        <v>0.1451949860724234</v>
      </c>
      <c r="AU47" s="138"/>
      <c r="AV47" s="116" t="s">
        <v>1485</v>
      </c>
      <c r="AW47" s="116" t="s">
        <v>1486</v>
      </c>
      <c r="AX47" s="116" t="s">
        <v>988</v>
      </c>
      <c r="AY47" s="104"/>
      <c r="AZ47" s="143" t="str">
        <f t="shared" si="8"/>
        <v>1,658</v>
      </c>
      <c r="BA47" s="142">
        <f t="shared" si="9"/>
        <v>0.47182697780307342</v>
      </c>
      <c r="BB47" s="138"/>
      <c r="BC47" s="116" t="s">
        <v>1487</v>
      </c>
      <c r="BD47" s="116" t="s">
        <v>1488</v>
      </c>
      <c r="BE47" s="116" t="s">
        <v>1489</v>
      </c>
      <c r="BF47" s="116" t="s">
        <v>1490</v>
      </c>
      <c r="BG47" s="116" t="s">
        <v>1491</v>
      </c>
      <c r="BH47" s="116" t="s">
        <v>1345</v>
      </c>
      <c r="BI47" s="104"/>
      <c r="BJ47" s="143">
        <f t="shared" si="10"/>
        <v>3502</v>
      </c>
      <c r="BK47" s="142">
        <f t="shared" si="11"/>
        <v>0.29273593580205631</v>
      </c>
      <c r="BL47" s="138"/>
      <c r="BM47" s="133">
        <v>5272</v>
      </c>
      <c r="BN47" s="116" t="s">
        <v>1492</v>
      </c>
      <c r="BO47" s="116" t="s">
        <v>1493</v>
      </c>
      <c r="BP47" s="116" t="s">
        <v>1494</v>
      </c>
      <c r="BQ47" s="116" t="s">
        <v>1495</v>
      </c>
      <c r="BR47" s="116" t="s">
        <v>1496</v>
      </c>
      <c r="BS47" s="140"/>
      <c r="BT47" s="143">
        <f t="shared" si="12"/>
        <v>7939</v>
      </c>
      <c r="BU47" s="142">
        <f t="shared" si="13"/>
        <v>0.30281878170652632</v>
      </c>
      <c r="BV47" s="138"/>
      <c r="BW47" s="116" t="s">
        <v>1497</v>
      </c>
      <c r="BX47" s="116" t="s">
        <v>1498</v>
      </c>
      <c r="BY47" s="116" t="s">
        <v>994</v>
      </c>
      <c r="BZ47" s="116" t="s">
        <v>1499</v>
      </c>
      <c r="CA47" s="116" t="s">
        <v>1500</v>
      </c>
      <c r="CB47" s="116" t="s">
        <v>1501</v>
      </c>
      <c r="CC47" s="104"/>
      <c r="CD47" s="143">
        <f t="shared" si="14"/>
        <v>13575</v>
      </c>
      <c r="CE47" s="142">
        <f t="shared" si="15"/>
        <v>0.32473745903404061</v>
      </c>
      <c r="CF47" s="138"/>
      <c r="CG47" s="116" t="s">
        <v>1502</v>
      </c>
      <c r="CH47" s="116" t="s">
        <v>1503</v>
      </c>
      <c r="CI47" s="116" t="s">
        <v>999</v>
      </c>
      <c r="CJ47" s="116" t="s">
        <v>1504</v>
      </c>
      <c r="CK47" s="116" t="s">
        <v>1505</v>
      </c>
      <c r="CL47" s="116" t="s">
        <v>1506</v>
      </c>
      <c r="CM47" s="104"/>
      <c r="CN47" s="143">
        <f t="shared" si="16"/>
        <v>11530</v>
      </c>
      <c r="CO47" s="142">
        <f t="shared" si="17"/>
        <v>0.31670603746635168</v>
      </c>
      <c r="CP47" s="138"/>
      <c r="CQ47" s="116" t="s">
        <v>1507</v>
      </c>
      <c r="CR47" s="116" t="s">
        <v>1508</v>
      </c>
      <c r="CS47" s="116" t="s">
        <v>1509</v>
      </c>
      <c r="CT47" s="116" t="s">
        <v>1510</v>
      </c>
      <c r="CU47" s="116" t="s">
        <v>1511</v>
      </c>
      <c r="CV47" s="116" t="s">
        <v>1512</v>
      </c>
      <c r="CW47" s="116" t="s">
        <v>596</v>
      </c>
      <c r="CX47" s="116" t="s">
        <v>612</v>
      </c>
      <c r="CY47" s="116" t="s">
        <v>1513</v>
      </c>
      <c r="CZ47" s="102"/>
      <c r="DA47" s="143">
        <f t="shared" si="18"/>
        <v>4466</v>
      </c>
      <c r="DB47" s="142">
        <f t="shared" si="19"/>
        <v>0.31346950235137222</v>
      </c>
      <c r="DC47" s="102"/>
      <c r="DD47" s="116" t="s">
        <v>1514</v>
      </c>
      <c r="DE47" s="116" t="s">
        <v>1515</v>
      </c>
      <c r="DF47" s="116" t="s">
        <v>14</v>
      </c>
      <c r="DG47" s="116" t="s">
        <v>1516</v>
      </c>
      <c r="DH47" s="116" t="s">
        <v>750</v>
      </c>
      <c r="DI47" s="116" t="s">
        <v>1517</v>
      </c>
      <c r="DJ47" s="116" t="s">
        <v>1518</v>
      </c>
      <c r="DK47" s="116" t="s">
        <v>1519</v>
      </c>
      <c r="DL47" s="116" t="s">
        <v>1520</v>
      </c>
      <c r="DM47" s="116" t="s">
        <v>1521</v>
      </c>
      <c r="DN47" s="116" t="s">
        <v>1522</v>
      </c>
      <c r="DO47" s="116" t="s">
        <v>1334</v>
      </c>
      <c r="DP47" s="102"/>
      <c r="DQ47" s="143">
        <f t="shared" si="20"/>
        <v>3540</v>
      </c>
      <c r="DR47" s="142">
        <f t="shared" si="21"/>
        <v>0.29499999999999998</v>
      </c>
      <c r="DS47" s="102"/>
      <c r="DT47" s="116" t="s">
        <v>1523</v>
      </c>
      <c r="DU47" s="116" t="s">
        <v>1524</v>
      </c>
      <c r="DV47" s="116" t="s">
        <v>1525</v>
      </c>
      <c r="DW47" s="104"/>
      <c r="DX47" s="135" t="str">
        <f t="shared" si="22"/>
        <v>4,112</v>
      </c>
      <c r="DY47" s="144">
        <f t="shared" si="23"/>
        <v>0.2750317704501371</v>
      </c>
      <c r="DZ47" s="138"/>
      <c r="EA47" s="116" t="s">
        <v>1526</v>
      </c>
      <c r="EB47" s="116" t="s">
        <v>1527</v>
      </c>
      <c r="EC47" s="116" t="s">
        <v>1517</v>
      </c>
      <c r="ED47" s="104"/>
      <c r="EE47" s="135" t="str">
        <f t="shared" si="24"/>
        <v>14,211</v>
      </c>
      <c r="EF47" s="144">
        <f t="shared" si="25"/>
        <v>0.28025716370520837</v>
      </c>
      <c r="EG47" s="138"/>
      <c r="EH47" s="116" t="s">
        <v>1528</v>
      </c>
      <c r="EI47" s="116" t="s">
        <v>1529</v>
      </c>
      <c r="EJ47" s="116" t="s">
        <v>1530</v>
      </c>
      <c r="EK47" s="104"/>
      <c r="EL47" s="135" t="str">
        <f t="shared" si="26"/>
        <v>6,059</v>
      </c>
      <c r="EM47" s="144">
        <f t="shared" si="27"/>
        <v>0.29347089024508377</v>
      </c>
      <c r="EN47" s="138"/>
      <c r="EO47" s="116" t="s">
        <v>1531</v>
      </c>
      <c r="EP47" s="116" t="s">
        <v>1532</v>
      </c>
      <c r="EQ47" s="116" t="s">
        <v>1533</v>
      </c>
      <c r="ER47" s="116" t="s">
        <v>1534</v>
      </c>
      <c r="ES47" s="116" t="s">
        <v>1535</v>
      </c>
      <c r="ET47" s="116" t="s">
        <v>1536</v>
      </c>
      <c r="EU47" s="116" t="s">
        <v>1537</v>
      </c>
      <c r="EV47" s="116" t="s">
        <v>1538</v>
      </c>
      <c r="EW47" s="116" t="s">
        <v>1119</v>
      </c>
      <c r="EX47" s="102"/>
      <c r="EY47" s="143">
        <f t="shared" si="28"/>
        <v>1770</v>
      </c>
      <c r="EZ47" s="142">
        <f t="shared" si="29"/>
        <v>0.27904776919438751</v>
      </c>
      <c r="FA47" s="102"/>
      <c r="FB47" s="116" t="s">
        <v>1539</v>
      </c>
      <c r="FC47" s="116" t="s">
        <v>1540</v>
      </c>
      <c r="FD47" s="116" t="s">
        <v>1541</v>
      </c>
      <c r="FE47" s="116" t="s">
        <v>573</v>
      </c>
      <c r="FF47" s="116" t="s">
        <v>573</v>
      </c>
      <c r="FG47" s="116" t="s">
        <v>1222</v>
      </c>
      <c r="FH47" s="104"/>
      <c r="FI47" s="143">
        <f t="shared" si="30"/>
        <v>621</v>
      </c>
      <c r="FJ47" s="142">
        <f t="shared" si="31"/>
        <v>0.41621983914209115</v>
      </c>
      <c r="FK47" s="138"/>
      <c r="FL47" s="116" t="s">
        <v>1542</v>
      </c>
      <c r="FM47" s="116" t="s">
        <v>1543</v>
      </c>
      <c r="FN47" s="116" t="s">
        <v>1366</v>
      </c>
      <c r="FO47" s="102"/>
      <c r="FP47" s="143" t="str">
        <f t="shared" si="32"/>
        <v>826</v>
      </c>
      <c r="FQ47" s="145">
        <f t="shared" si="33"/>
        <v>0.2</v>
      </c>
      <c r="FR47" s="102"/>
      <c r="FS47" s="116" t="s">
        <v>1544</v>
      </c>
      <c r="FT47" s="116" t="s">
        <v>1545</v>
      </c>
      <c r="FU47" s="116" t="s">
        <v>1546</v>
      </c>
      <c r="FV47" s="116" t="s">
        <v>768</v>
      </c>
      <c r="FW47" s="116" t="s">
        <v>1532</v>
      </c>
      <c r="FX47" s="116" t="s">
        <v>994</v>
      </c>
      <c r="FY47" s="102"/>
      <c r="FZ47" s="143">
        <f t="shared" si="34"/>
        <v>930</v>
      </c>
      <c r="GA47" s="142">
        <f t="shared" si="35"/>
        <v>0.44201520912547526</v>
      </c>
      <c r="GB47" s="102"/>
      <c r="GC47" s="116" t="s">
        <v>1320</v>
      </c>
      <c r="GD47" s="116" t="s">
        <v>628</v>
      </c>
      <c r="GE47" s="116" t="s">
        <v>1471</v>
      </c>
      <c r="GF47" s="116" t="s">
        <v>790</v>
      </c>
      <c r="GG47" s="116" t="s">
        <v>637</v>
      </c>
      <c r="GH47" s="116" t="s">
        <v>1547</v>
      </c>
      <c r="GI47" s="102"/>
      <c r="GJ47" s="143">
        <f t="shared" si="36"/>
        <v>275</v>
      </c>
      <c r="GK47" s="142">
        <f t="shared" si="37"/>
        <v>0.35301668806161746</v>
      </c>
      <c r="GL47" s="102"/>
    </row>
    <row r="48" spans="1:194" x14ac:dyDescent="0.25">
      <c r="A48" s="2" t="s">
        <v>547</v>
      </c>
      <c r="B48" s="116" t="s">
        <v>965</v>
      </c>
      <c r="C48" s="116" t="s">
        <v>1008</v>
      </c>
      <c r="D48" s="116" t="s">
        <v>1009</v>
      </c>
      <c r="E48" s="116" t="s">
        <v>1010</v>
      </c>
      <c r="F48" s="116" t="s">
        <v>1011</v>
      </c>
      <c r="G48" s="116" t="s">
        <v>1012</v>
      </c>
      <c r="H48" s="116" t="s">
        <v>1013</v>
      </c>
      <c r="I48" s="116" t="s">
        <v>1014</v>
      </c>
      <c r="J48" s="116" t="s">
        <v>107</v>
      </c>
      <c r="K48" s="104"/>
      <c r="L48" s="143">
        <f t="shared" si="1"/>
        <v>811</v>
      </c>
      <c r="M48" s="142">
        <f t="shared" si="38"/>
        <v>0.29827142331739609</v>
      </c>
      <c r="N48" s="138"/>
      <c r="O48" s="116" t="s">
        <v>1548</v>
      </c>
      <c r="P48" s="116" t="s">
        <v>1000</v>
      </c>
      <c r="Q48" s="116" t="s">
        <v>1549</v>
      </c>
      <c r="R48" s="116" t="s">
        <v>1550</v>
      </c>
      <c r="S48" s="116" t="s">
        <v>1551</v>
      </c>
      <c r="T48" s="116" t="s">
        <v>1493</v>
      </c>
      <c r="U48" s="104"/>
      <c r="V48" s="143">
        <f t="shared" si="2"/>
        <v>4242</v>
      </c>
      <c r="W48" s="142">
        <f t="shared" si="3"/>
        <v>0.24224772999828678</v>
      </c>
      <c r="X48" s="138"/>
      <c r="Y48" s="116" t="s">
        <v>897</v>
      </c>
      <c r="Z48" s="116" t="s">
        <v>1552</v>
      </c>
      <c r="AA48" s="116" t="s">
        <v>1308</v>
      </c>
      <c r="AB48" s="116" t="s">
        <v>1553</v>
      </c>
      <c r="AC48" s="116" t="s">
        <v>703</v>
      </c>
      <c r="AD48" s="116" t="s">
        <v>1554</v>
      </c>
      <c r="AE48" s="116" t="s">
        <v>1555</v>
      </c>
      <c r="AF48" s="116" t="s">
        <v>1556</v>
      </c>
      <c r="AG48" s="116" t="s">
        <v>1557</v>
      </c>
      <c r="AH48" s="104"/>
      <c r="AI48" s="143">
        <f t="shared" si="4"/>
        <v>945</v>
      </c>
      <c r="AJ48" s="142">
        <f t="shared" si="5"/>
        <v>0.45829291949563533</v>
      </c>
      <c r="AK48" s="138"/>
      <c r="AL48" s="116" t="s">
        <v>1558</v>
      </c>
      <c r="AM48" s="116" t="s">
        <v>1559</v>
      </c>
      <c r="AN48" s="116" t="s">
        <v>1560</v>
      </c>
      <c r="AO48" s="116" t="s">
        <v>1561</v>
      </c>
      <c r="AP48" s="116" t="s">
        <v>1562</v>
      </c>
      <c r="AQ48" s="116" t="s">
        <v>101</v>
      </c>
      <c r="AR48" s="104"/>
      <c r="AS48" s="143">
        <f t="shared" si="6"/>
        <v>301</v>
      </c>
      <c r="AT48" s="142">
        <f t="shared" si="7"/>
        <v>0.18242424242424243</v>
      </c>
      <c r="AU48" s="138"/>
      <c r="AV48" s="116" t="s">
        <v>1563</v>
      </c>
      <c r="AW48" s="116" t="s">
        <v>1564</v>
      </c>
      <c r="AX48" s="116" t="s">
        <v>1525</v>
      </c>
      <c r="AY48" s="104"/>
      <c r="AZ48" s="143" t="str">
        <f t="shared" si="8"/>
        <v>492</v>
      </c>
      <c r="BA48" s="142">
        <f t="shared" si="9"/>
        <v>0.27470686767169178</v>
      </c>
      <c r="BB48" s="138"/>
      <c r="BC48" s="116" t="s">
        <v>1565</v>
      </c>
      <c r="BD48" s="116" t="s">
        <v>1566</v>
      </c>
      <c r="BE48" s="116" t="s">
        <v>1050</v>
      </c>
      <c r="BF48" s="116" t="s">
        <v>1567</v>
      </c>
      <c r="BG48" s="116" t="s">
        <v>1568</v>
      </c>
      <c r="BH48" s="116" t="s">
        <v>1260</v>
      </c>
      <c r="BI48" s="104"/>
      <c r="BJ48" s="143">
        <f t="shared" si="10"/>
        <v>396</v>
      </c>
      <c r="BK48" s="142">
        <f t="shared" si="11"/>
        <v>0.14067495559502663</v>
      </c>
      <c r="BL48" s="138"/>
      <c r="BM48" s="134">
        <v>512</v>
      </c>
      <c r="BN48" s="116" t="s">
        <v>1248</v>
      </c>
      <c r="BO48" s="116" t="s">
        <v>1100</v>
      </c>
      <c r="BP48" s="116" t="s">
        <v>1153</v>
      </c>
      <c r="BQ48" s="116" t="s">
        <v>1569</v>
      </c>
      <c r="BR48" s="116" t="s">
        <v>1420</v>
      </c>
      <c r="BS48" s="140"/>
      <c r="BT48" s="143">
        <f t="shared" si="12"/>
        <v>668</v>
      </c>
      <c r="BU48" s="142">
        <f t="shared" si="13"/>
        <v>0.19526454253142356</v>
      </c>
      <c r="BV48" s="138"/>
      <c r="BW48" s="116" t="s">
        <v>1570</v>
      </c>
      <c r="BX48" s="116" t="s">
        <v>1571</v>
      </c>
      <c r="BY48" s="116" t="s">
        <v>1366</v>
      </c>
      <c r="BZ48" s="116" t="s">
        <v>1572</v>
      </c>
      <c r="CA48" s="116" t="s">
        <v>1573</v>
      </c>
      <c r="CB48" s="116" t="s">
        <v>17</v>
      </c>
      <c r="CC48" s="104"/>
      <c r="CD48" s="143">
        <f t="shared" si="14"/>
        <v>1478</v>
      </c>
      <c r="CE48" s="142">
        <f t="shared" si="15"/>
        <v>0.17545109211775878</v>
      </c>
      <c r="CF48" s="138"/>
      <c r="CG48" s="116" t="s">
        <v>1574</v>
      </c>
      <c r="CH48" s="116" t="s">
        <v>1575</v>
      </c>
      <c r="CI48" s="116" t="s">
        <v>1576</v>
      </c>
      <c r="CJ48" s="116" t="s">
        <v>1577</v>
      </c>
      <c r="CK48" s="116" t="s">
        <v>1578</v>
      </c>
      <c r="CL48" s="116" t="s">
        <v>1579</v>
      </c>
      <c r="CM48" s="104"/>
      <c r="CN48" s="143">
        <f t="shared" si="16"/>
        <v>2167</v>
      </c>
      <c r="CO48" s="142">
        <f t="shared" si="17"/>
        <v>0.22955508474576272</v>
      </c>
      <c r="CP48" s="138"/>
      <c r="CQ48" s="116" t="s">
        <v>1580</v>
      </c>
      <c r="CR48" s="116" t="s">
        <v>1581</v>
      </c>
      <c r="CS48" s="116" t="s">
        <v>1032</v>
      </c>
      <c r="CT48" s="116" t="s">
        <v>1582</v>
      </c>
      <c r="CU48" s="116" t="s">
        <v>1305</v>
      </c>
      <c r="CV48" s="116" t="s">
        <v>1583</v>
      </c>
      <c r="CW48" s="116" t="s">
        <v>1584</v>
      </c>
      <c r="CX48" s="116" t="s">
        <v>739</v>
      </c>
      <c r="CY48" s="116" t="s">
        <v>1585</v>
      </c>
      <c r="CZ48" s="102"/>
      <c r="DA48" s="143">
        <f t="shared" si="18"/>
        <v>3025</v>
      </c>
      <c r="DB48" s="142">
        <f t="shared" si="19"/>
        <v>0.16010373663596908</v>
      </c>
      <c r="DC48" s="102"/>
      <c r="DD48" s="116" t="s">
        <v>1586</v>
      </c>
      <c r="DE48" s="116" t="s">
        <v>1587</v>
      </c>
      <c r="DF48" s="116" t="s">
        <v>1588</v>
      </c>
      <c r="DG48" s="116" t="s">
        <v>1589</v>
      </c>
      <c r="DH48" s="116" t="s">
        <v>746</v>
      </c>
      <c r="DI48" s="116" t="s">
        <v>1020</v>
      </c>
      <c r="DJ48" s="116" t="s">
        <v>1590</v>
      </c>
      <c r="DK48" s="116" t="s">
        <v>1591</v>
      </c>
      <c r="DL48" s="116" t="s">
        <v>1592</v>
      </c>
      <c r="DM48" s="116" t="s">
        <v>1593</v>
      </c>
      <c r="DN48" s="116" t="s">
        <v>1594</v>
      </c>
      <c r="DO48" s="116" t="s">
        <v>1595</v>
      </c>
      <c r="DP48" s="102"/>
      <c r="DQ48" s="143">
        <f t="shared" si="20"/>
        <v>2999</v>
      </c>
      <c r="DR48" s="142">
        <f t="shared" si="21"/>
        <v>0.18847410759175465</v>
      </c>
      <c r="DS48" s="102"/>
      <c r="DT48" s="116" t="s">
        <v>1596</v>
      </c>
      <c r="DU48" s="116" t="s">
        <v>1597</v>
      </c>
      <c r="DV48" s="116" t="s">
        <v>57</v>
      </c>
      <c r="DW48" s="104"/>
      <c r="DX48" s="135" t="str">
        <f t="shared" si="22"/>
        <v>5,590</v>
      </c>
      <c r="DY48" s="144">
        <f t="shared" si="23"/>
        <v>0.15635051604061198</v>
      </c>
      <c r="DZ48" s="138"/>
      <c r="EA48" s="116" t="s">
        <v>1598</v>
      </c>
      <c r="EB48" s="116" t="s">
        <v>1599</v>
      </c>
      <c r="EC48" s="116" t="s">
        <v>25</v>
      </c>
      <c r="ED48" s="104"/>
      <c r="EE48" s="135" t="str">
        <f t="shared" si="24"/>
        <v>17,023</v>
      </c>
      <c r="EF48" s="144">
        <f t="shared" si="25"/>
        <v>0.15683763439869541</v>
      </c>
      <c r="EG48" s="138"/>
      <c r="EH48" s="116" t="s">
        <v>1600</v>
      </c>
      <c r="EI48" s="116" t="s">
        <v>1601</v>
      </c>
      <c r="EJ48" s="116" t="s">
        <v>1602</v>
      </c>
      <c r="EK48" s="104"/>
      <c r="EL48" s="135" t="str">
        <f t="shared" si="26"/>
        <v>8,978</v>
      </c>
      <c r="EM48" s="144">
        <f t="shared" si="27"/>
        <v>0.1635813716201443</v>
      </c>
      <c r="EN48" s="138"/>
      <c r="EO48" s="116" t="s">
        <v>1603</v>
      </c>
      <c r="EP48" s="116" t="s">
        <v>1604</v>
      </c>
      <c r="EQ48" s="116" t="s">
        <v>1469</v>
      </c>
      <c r="ER48" s="116" t="s">
        <v>1605</v>
      </c>
      <c r="ES48" s="116" t="s">
        <v>1564</v>
      </c>
      <c r="ET48" s="116" t="s">
        <v>1004</v>
      </c>
      <c r="EU48" s="116" t="s">
        <v>1606</v>
      </c>
      <c r="EV48" s="116" t="s">
        <v>1607</v>
      </c>
      <c r="EW48" s="116" t="s">
        <v>31</v>
      </c>
      <c r="EX48" s="102"/>
      <c r="EY48" s="143">
        <f t="shared" si="28"/>
        <v>4087</v>
      </c>
      <c r="EZ48" s="142">
        <f t="shared" si="29"/>
        <v>0.21993219609320347</v>
      </c>
      <c r="FA48" s="102"/>
      <c r="FB48" s="116" t="s">
        <v>1608</v>
      </c>
      <c r="FC48" s="116" t="s">
        <v>1609</v>
      </c>
      <c r="FD48" s="116" t="s">
        <v>1610</v>
      </c>
      <c r="FE48" s="116" t="s">
        <v>1444</v>
      </c>
      <c r="FF48" s="116" t="s">
        <v>584</v>
      </c>
      <c r="FG48" s="116" t="s">
        <v>3</v>
      </c>
      <c r="FH48" s="104"/>
      <c r="FI48" s="143">
        <f t="shared" si="30"/>
        <v>1131</v>
      </c>
      <c r="FJ48" s="142">
        <f t="shared" si="31"/>
        <v>0.26089965397923875</v>
      </c>
      <c r="FK48" s="138"/>
      <c r="FL48" s="116" t="s">
        <v>1611</v>
      </c>
      <c r="FM48" s="116" t="s">
        <v>1612</v>
      </c>
      <c r="FN48" s="116" t="s">
        <v>37</v>
      </c>
      <c r="FO48" s="102"/>
      <c r="FP48" s="143" t="str">
        <f t="shared" si="32"/>
        <v>2,946</v>
      </c>
      <c r="FQ48" s="145">
        <f t="shared" si="33"/>
        <v>0.19437846397466349</v>
      </c>
      <c r="FR48" s="102"/>
      <c r="FS48" s="116" t="s">
        <v>1613</v>
      </c>
      <c r="FT48" s="116" t="s">
        <v>923</v>
      </c>
      <c r="FU48" s="116" t="s">
        <v>1340</v>
      </c>
      <c r="FV48" s="116" t="s">
        <v>1300</v>
      </c>
      <c r="FW48" s="116" t="s">
        <v>1614</v>
      </c>
      <c r="FX48" s="116" t="s">
        <v>1615</v>
      </c>
      <c r="FY48" s="102"/>
      <c r="FZ48" s="143">
        <f t="shared" si="34"/>
        <v>891</v>
      </c>
      <c r="GA48" s="142">
        <f t="shared" si="35"/>
        <v>0.26700629307761464</v>
      </c>
      <c r="GB48" s="102"/>
      <c r="GC48" s="116" t="s">
        <v>1616</v>
      </c>
      <c r="GD48" s="116" t="s">
        <v>1617</v>
      </c>
      <c r="GE48" s="116" t="s">
        <v>1618</v>
      </c>
      <c r="GF48" s="116" t="s">
        <v>1619</v>
      </c>
      <c r="GG48" s="116" t="s">
        <v>1412</v>
      </c>
      <c r="GH48" s="116" t="s">
        <v>25</v>
      </c>
      <c r="GI48" s="102"/>
      <c r="GJ48" s="143">
        <f t="shared" si="36"/>
        <v>651</v>
      </c>
      <c r="GK48" s="142">
        <f t="shared" si="37"/>
        <v>0.17504705566012368</v>
      </c>
      <c r="GL48" s="102"/>
    </row>
    <row r="49" spans="1:194" s="101" customFormat="1" x14ac:dyDescent="0.25">
      <c r="A49" s="103"/>
      <c r="B49" s="116" t="s">
        <v>112</v>
      </c>
      <c r="C49" s="116" t="s">
        <v>112</v>
      </c>
      <c r="D49" s="116" t="s">
        <v>112</v>
      </c>
      <c r="E49" s="116" t="s">
        <v>112</v>
      </c>
      <c r="F49" s="116" t="s">
        <v>112</v>
      </c>
      <c r="G49" s="116" t="s">
        <v>112</v>
      </c>
      <c r="H49" s="116" t="s">
        <v>112</v>
      </c>
      <c r="I49" s="116" t="s">
        <v>112</v>
      </c>
      <c r="J49" s="116" t="s">
        <v>112</v>
      </c>
      <c r="K49" s="104"/>
      <c r="L49" s="143"/>
      <c r="M49" s="142"/>
      <c r="N49" s="138"/>
      <c r="O49" s="116" t="s">
        <v>112</v>
      </c>
      <c r="P49" s="116" t="s">
        <v>112</v>
      </c>
      <c r="Q49" s="116" t="s">
        <v>112</v>
      </c>
      <c r="R49" s="116" t="s">
        <v>112</v>
      </c>
      <c r="S49" s="116" t="s">
        <v>112</v>
      </c>
      <c r="T49" s="116" t="s">
        <v>112</v>
      </c>
      <c r="U49" s="104"/>
      <c r="V49" s="143"/>
      <c r="W49" s="142"/>
      <c r="X49" s="138"/>
      <c r="Y49" s="116" t="s">
        <v>112</v>
      </c>
      <c r="Z49" s="116" t="s">
        <v>112</v>
      </c>
      <c r="AA49" s="116" t="s">
        <v>112</v>
      </c>
      <c r="AB49" s="116" t="s">
        <v>112</v>
      </c>
      <c r="AC49" s="116" t="s">
        <v>112</v>
      </c>
      <c r="AD49" s="116" t="s">
        <v>112</v>
      </c>
      <c r="AE49" s="116" t="s">
        <v>112</v>
      </c>
      <c r="AF49" s="116" t="s">
        <v>112</v>
      </c>
      <c r="AG49" s="116" t="s">
        <v>112</v>
      </c>
      <c r="AH49" s="104"/>
      <c r="AI49" s="143"/>
      <c r="AJ49" s="142"/>
      <c r="AK49" s="138"/>
      <c r="AL49" s="116" t="s">
        <v>112</v>
      </c>
      <c r="AM49" s="116" t="s">
        <v>112</v>
      </c>
      <c r="AN49" s="116" t="s">
        <v>112</v>
      </c>
      <c r="AO49" s="116" t="s">
        <v>112</v>
      </c>
      <c r="AP49" s="116" t="s">
        <v>112</v>
      </c>
      <c r="AQ49" s="116" t="s">
        <v>112</v>
      </c>
      <c r="AR49" s="104"/>
      <c r="AS49" s="143"/>
      <c r="AT49" s="142"/>
      <c r="AU49" s="138"/>
      <c r="AV49" s="116" t="s">
        <v>112</v>
      </c>
      <c r="AW49" s="116" t="s">
        <v>112</v>
      </c>
      <c r="AX49" s="116" t="s">
        <v>112</v>
      </c>
      <c r="AY49" s="104"/>
      <c r="AZ49" s="143"/>
      <c r="BA49" s="142"/>
      <c r="BB49" s="138"/>
      <c r="BC49" s="116" t="s">
        <v>112</v>
      </c>
      <c r="BD49" s="116" t="s">
        <v>112</v>
      </c>
      <c r="BE49" s="116" t="s">
        <v>112</v>
      </c>
      <c r="BF49" s="116" t="s">
        <v>112</v>
      </c>
      <c r="BG49" s="116" t="s">
        <v>112</v>
      </c>
      <c r="BH49" s="116" t="s">
        <v>112</v>
      </c>
      <c r="BI49" s="104"/>
      <c r="BJ49" s="143"/>
      <c r="BK49" s="142"/>
      <c r="BL49" s="138"/>
      <c r="BM49" s="134"/>
      <c r="BN49" s="116" t="s">
        <v>112</v>
      </c>
      <c r="BO49" s="116" t="s">
        <v>112</v>
      </c>
      <c r="BP49" s="116" t="s">
        <v>112</v>
      </c>
      <c r="BQ49" s="116" t="s">
        <v>112</v>
      </c>
      <c r="BR49" s="116" t="s">
        <v>112</v>
      </c>
      <c r="BS49" s="140"/>
      <c r="BT49" s="143"/>
      <c r="BU49" s="142"/>
      <c r="BV49" s="138"/>
      <c r="BW49" s="116" t="s">
        <v>112</v>
      </c>
      <c r="BX49" s="116" t="s">
        <v>112</v>
      </c>
      <c r="BY49" s="116" t="s">
        <v>112</v>
      </c>
      <c r="BZ49" s="116" t="s">
        <v>112</v>
      </c>
      <c r="CA49" s="116" t="s">
        <v>112</v>
      </c>
      <c r="CB49" s="116" t="s">
        <v>112</v>
      </c>
      <c r="CC49" s="104"/>
      <c r="CD49" s="143"/>
      <c r="CE49" s="142"/>
      <c r="CF49" s="138"/>
      <c r="CG49" s="116" t="s">
        <v>112</v>
      </c>
      <c r="CH49" s="116" t="s">
        <v>112</v>
      </c>
      <c r="CI49" s="116" t="s">
        <v>112</v>
      </c>
      <c r="CJ49" s="116" t="s">
        <v>112</v>
      </c>
      <c r="CK49" s="116" t="s">
        <v>112</v>
      </c>
      <c r="CL49" s="116" t="s">
        <v>112</v>
      </c>
      <c r="CM49" s="104"/>
      <c r="CN49" s="143"/>
      <c r="CO49" s="142"/>
      <c r="CP49" s="138"/>
      <c r="CQ49" s="116" t="s">
        <v>112</v>
      </c>
      <c r="CR49" s="116" t="s">
        <v>112</v>
      </c>
      <c r="CS49" s="116" t="s">
        <v>112</v>
      </c>
      <c r="CT49" s="116" t="s">
        <v>112</v>
      </c>
      <c r="CU49" s="116" t="s">
        <v>112</v>
      </c>
      <c r="CV49" s="116" t="s">
        <v>112</v>
      </c>
      <c r="CW49" s="116" t="s">
        <v>112</v>
      </c>
      <c r="CX49" s="116" t="s">
        <v>112</v>
      </c>
      <c r="CY49" s="116" t="s">
        <v>112</v>
      </c>
      <c r="CZ49" s="102"/>
      <c r="DA49" s="143"/>
      <c r="DB49" s="142"/>
      <c r="DC49" s="102"/>
      <c r="DD49" s="116" t="s">
        <v>112</v>
      </c>
      <c r="DE49" s="116" t="s">
        <v>112</v>
      </c>
      <c r="DF49" s="116" t="s">
        <v>112</v>
      </c>
      <c r="DG49" s="116" t="s">
        <v>112</v>
      </c>
      <c r="DH49" s="116" t="s">
        <v>112</v>
      </c>
      <c r="DI49" s="116" t="s">
        <v>112</v>
      </c>
      <c r="DJ49" s="116" t="s">
        <v>112</v>
      </c>
      <c r="DK49" s="116" t="s">
        <v>112</v>
      </c>
      <c r="DL49" s="116" t="s">
        <v>112</v>
      </c>
      <c r="DM49" s="116" t="s">
        <v>112</v>
      </c>
      <c r="DN49" s="116" t="s">
        <v>112</v>
      </c>
      <c r="DO49" s="116" t="s">
        <v>112</v>
      </c>
      <c r="DP49" s="102"/>
      <c r="DQ49" s="143"/>
      <c r="DR49" s="142"/>
      <c r="DS49" s="102"/>
      <c r="DT49" s="116" t="s">
        <v>112</v>
      </c>
      <c r="DU49" s="116" t="s">
        <v>112</v>
      </c>
      <c r="DV49" s="116" t="s">
        <v>112</v>
      </c>
      <c r="DW49" s="104"/>
      <c r="DX49" s="135" t="str">
        <f t="shared" si="22"/>
        <v/>
      </c>
      <c r="DY49" s="144"/>
      <c r="DZ49" s="138"/>
      <c r="EA49" s="116" t="s">
        <v>112</v>
      </c>
      <c r="EB49" s="116" t="s">
        <v>112</v>
      </c>
      <c r="EC49" s="116" t="s">
        <v>112</v>
      </c>
      <c r="ED49" s="104"/>
      <c r="EE49" s="135"/>
      <c r="EF49" s="144"/>
      <c r="EG49" s="138"/>
      <c r="EH49" s="116" t="s">
        <v>112</v>
      </c>
      <c r="EI49" s="116" t="s">
        <v>112</v>
      </c>
      <c r="EJ49" s="116" t="s">
        <v>112</v>
      </c>
      <c r="EK49" s="104"/>
      <c r="EL49" s="135"/>
      <c r="EM49" s="144"/>
      <c r="EN49" s="138"/>
      <c r="EO49" s="116" t="s">
        <v>112</v>
      </c>
      <c r="EP49" s="116" t="s">
        <v>112</v>
      </c>
      <c r="EQ49" s="116" t="s">
        <v>112</v>
      </c>
      <c r="ER49" s="116" t="s">
        <v>112</v>
      </c>
      <c r="ES49" s="116" t="s">
        <v>112</v>
      </c>
      <c r="ET49" s="116" t="s">
        <v>112</v>
      </c>
      <c r="EU49" s="116" t="s">
        <v>112</v>
      </c>
      <c r="EV49" s="116" t="s">
        <v>112</v>
      </c>
      <c r="EW49" s="116" t="s">
        <v>112</v>
      </c>
      <c r="EX49" s="102"/>
      <c r="EY49" s="143"/>
      <c r="EZ49" s="142"/>
      <c r="FA49" s="102"/>
      <c r="FB49" s="116" t="s">
        <v>112</v>
      </c>
      <c r="FC49" s="116" t="s">
        <v>112</v>
      </c>
      <c r="FD49" s="116" t="s">
        <v>112</v>
      </c>
      <c r="FE49" s="116" t="s">
        <v>112</v>
      </c>
      <c r="FF49" s="116" t="s">
        <v>112</v>
      </c>
      <c r="FG49" s="116" t="s">
        <v>112</v>
      </c>
      <c r="FH49" s="104"/>
      <c r="FI49" s="143"/>
      <c r="FJ49" s="142"/>
      <c r="FK49" s="138"/>
      <c r="FL49" s="116" t="s">
        <v>112</v>
      </c>
      <c r="FM49" s="116" t="s">
        <v>112</v>
      </c>
      <c r="FN49" s="116" t="s">
        <v>112</v>
      </c>
      <c r="FO49" s="102"/>
      <c r="FP49" s="143"/>
      <c r="FQ49" s="145"/>
      <c r="FR49" s="102"/>
      <c r="FS49" s="116" t="s">
        <v>112</v>
      </c>
      <c r="FT49" s="116" t="s">
        <v>112</v>
      </c>
      <c r="FU49" s="116" t="s">
        <v>112</v>
      </c>
      <c r="FV49" s="116" t="s">
        <v>112</v>
      </c>
      <c r="FW49" s="116" t="s">
        <v>112</v>
      </c>
      <c r="FX49" s="116" t="s">
        <v>112</v>
      </c>
      <c r="FY49" s="102"/>
      <c r="FZ49" s="143"/>
      <c r="GA49" s="142"/>
      <c r="GB49" s="102"/>
      <c r="GC49" s="116" t="s">
        <v>112</v>
      </c>
      <c r="GD49" s="116" t="s">
        <v>112</v>
      </c>
      <c r="GE49" s="116" t="s">
        <v>112</v>
      </c>
      <c r="GF49" s="116" t="s">
        <v>112</v>
      </c>
      <c r="GG49" s="116" t="s">
        <v>112</v>
      </c>
      <c r="GH49" s="116" t="s">
        <v>112</v>
      </c>
      <c r="GI49" s="102"/>
      <c r="GJ49" s="143"/>
      <c r="GK49" s="142"/>
      <c r="GL49" s="102"/>
    </row>
    <row r="50" spans="1:194" ht="25.5" x14ac:dyDescent="0.25">
      <c r="A50" s="2" t="s">
        <v>548</v>
      </c>
      <c r="B50" s="116" t="s">
        <v>966</v>
      </c>
      <c r="C50" s="116" t="s">
        <v>625</v>
      </c>
      <c r="D50" s="116" t="s">
        <v>1015</v>
      </c>
      <c r="E50" s="116" t="s">
        <v>1016</v>
      </c>
      <c r="F50" s="116" t="s">
        <v>933</v>
      </c>
      <c r="G50" s="116" t="s">
        <v>1004</v>
      </c>
      <c r="H50" s="116" t="s">
        <v>1017</v>
      </c>
      <c r="I50" s="116" t="s">
        <v>1018</v>
      </c>
      <c r="J50" s="116" t="s">
        <v>1019</v>
      </c>
      <c r="K50" s="104"/>
      <c r="L50" s="143">
        <f t="shared" si="1"/>
        <v>710</v>
      </c>
      <c r="M50" s="142">
        <f t="shared" si="38"/>
        <v>0.36410256410256409</v>
      </c>
      <c r="N50" s="138"/>
      <c r="O50" s="116" t="s">
        <v>33</v>
      </c>
      <c r="P50" s="116" t="s">
        <v>1430</v>
      </c>
      <c r="Q50" s="116" t="s">
        <v>1047</v>
      </c>
      <c r="R50" s="116" t="s">
        <v>1620</v>
      </c>
      <c r="S50" s="116" t="s">
        <v>1621</v>
      </c>
      <c r="T50" s="116" t="s">
        <v>1610</v>
      </c>
      <c r="U50" s="104"/>
      <c r="V50" s="143">
        <f t="shared" si="2"/>
        <v>5876</v>
      </c>
      <c r="W50" s="142">
        <f t="shared" si="3"/>
        <v>0.26101634683724234</v>
      </c>
      <c r="X50" s="138"/>
      <c r="Y50" s="116" t="s">
        <v>1622</v>
      </c>
      <c r="Z50" s="116" t="s">
        <v>1312</v>
      </c>
      <c r="AA50" s="116" t="s">
        <v>1623</v>
      </c>
      <c r="AB50" s="116" t="s">
        <v>625</v>
      </c>
      <c r="AC50" s="116" t="s">
        <v>745</v>
      </c>
      <c r="AD50" s="116" t="s">
        <v>1452</v>
      </c>
      <c r="AE50" s="116" t="s">
        <v>1624</v>
      </c>
      <c r="AF50" s="116" t="s">
        <v>1625</v>
      </c>
      <c r="AG50" s="116" t="s">
        <v>1279</v>
      </c>
      <c r="AH50" s="104"/>
      <c r="AI50" s="143">
        <f t="shared" si="4"/>
        <v>1404</v>
      </c>
      <c r="AJ50" s="142">
        <f t="shared" si="5"/>
        <v>0.51789007746219107</v>
      </c>
      <c r="AK50" s="138"/>
      <c r="AL50" s="116" t="s">
        <v>752</v>
      </c>
      <c r="AM50" s="116" t="s">
        <v>1002</v>
      </c>
      <c r="AN50" s="116" t="s">
        <v>995</v>
      </c>
      <c r="AO50" s="116" t="s">
        <v>1626</v>
      </c>
      <c r="AP50" s="116" t="s">
        <v>1627</v>
      </c>
      <c r="AQ50" s="116" t="s">
        <v>1585</v>
      </c>
      <c r="AR50" s="104"/>
      <c r="AS50" s="143">
        <f t="shared" si="6"/>
        <v>2620</v>
      </c>
      <c r="AT50" s="142">
        <f t="shared" si="7"/>
        <v>0.22808392095412205</v>
      </c>
      <c r="AU50" s="138"/>
      <c r="AV50" s="116" t="s">
        <v>1628</v>
      </c>
      <c r="AW50" s="116" t="s">
        <v>1629</v>
      </c>
      <c r="AX50" s="116" t="s">
        <v>1630</v>
      </c>
      <c r="AY50" s="104"/>
      <c r="AZ50" s="143" t="str">
        <f t="shared" si="8"/>
        <v>2,822</v>
      </c>
      <c r="BA50" s="142">
        <f t="shared" si="9"/>
        <v>0.37541572435812159</v>
      </c>
      <c r="BB50" s="138"/>
      <c r="BC50" s="116" t="s">
        <v>1631</v>
      </c>
      <c r="BD50" s="116" t="s">
        <v>1632</v>
      </c>
      <c r="BE50" s="116" t="s">
        <v>1420</v>
      </c>
      <c r="BF50" s="116" t="s">
        <v>1633</v>
      </c>
      <c r="BG50" s="116" t="s">
        <v>1634</v>
      </c>
      <c r="BH50" s="116" t="s">
        <v>1635</v>
      </c>
      <c r="BI50" s="104"/>
      <c r="BJ50" s="143">
        <f t="shared" si="10"/>
        <v>7418</v>
      </c>
      <c r="BK50" s="142">
        <f t="shared" si="11"/>
        <v>0.23814568685993129</v>
      </c>
      <c r="BL50" s="138"/>
      <c r="BM50" s="133">
        <v>11457</v>
      </c>
      <c r="BN50" s="116" t="s">
        <v>1636</v>
      </c>
      <c r="BO50" s="116" t="s">
        <v>1637</v>
      </c>
      <c r="BP50" s="116" t="s">
        <v>1638</v>
      </c>
      <c r="BQ50" s="116" t="s">
        <v>1639</v>
      </c>
      <c r="BR50" s="116" t="s">
        <v>1227</v>
      </c>
      <c r="BS50" s="140"/>
      <c r="BT50" s="143">
        <f t="shared" si="12"/>
        <v>13687</v>
      </c>
      <c r="BU50" s="142">
        <f t="shared" si="13"/>
        <v>0.29063150295154372</v>
      </c>
      <c r="BV50" s="138"/>
      <c r="BW50" s="116" t="s">
        <v>1640</v>
      </c>
      <c r="BX50" s="116" t="s">
        <v>1641</v>
      </c>
      <c r="BY50" s="116" t="s">
        <v>1635</v>
      </c>
      <c r="BZ50" s="116" t="s">
        <v>1642</v>
      </c>
      <c r="CA50" s="116" t="s">
        <v>1643</v>
      </c>
      <c r="CB50" s="116" t="s">
        <v>1644</v>
      </c>
      <c r="CC50" s="104"/>
      <c r="CD50" s="143">
        <f t="shared" si="14"/>
        <v>22562</v>
      </c>
      <c r="CE50" s="142">
        <f t="shared" si="15"/>
        <v>0.28972814711132228</v>
      </c>
      <c r="CF50" s="138"/>
      <c r="CG50" s="116" t="s">
        <v>1645</v>
      </c>
      <c r="CH50" s="116" t="s">
        <v>1646</v>
      </c>
      <c r="CI50" s="116" t="s">
        <v>1493</v>
      </c>
      <c r="CJ50" s="116" t="s">
        <v>1647</v>
      </c>
      <c r="CK50" s="116" t="s">
        <v>1648</v>
      </c>
      <c r="CL50" s="116" t="s">
        <v>1334</v>
      </c>
      <c r="CM50" s="104"/>
      <c r="CN50" s="143">
        <f t="shared" si="16"/>
        <v>37365</v>
      </c>
      <c r="CO50" s="142">
        <f t="shared" si="17"/>
        <v>0.32075714653618337</v>
      </c>
      <c r="CP50" s="138"/>
      <c r="CQ50" s="116" t="s">
        <v>1649</v>
      </c>
      <c r="CR50" s="116" t="s">
        <v>1650</v>
      </c>
      <c r="CS50" s="116" t="s">
        <v>1651</v>
      </c>
      <c r="CT50" s="116" t="s">
        <v>1652</v>
      </c>
      <c r="CU50" s="116" t="s">
        <v>1411</v>
      </c>
      <c r="CV50" s="116" t="s">
        <v>1653</v>
      </c>
      <c r="CW50" s="116" t="s">
        <v>1654</v>
      </c>
      <c r="CX50" s="116" t="s">
        <v>771</v>
      </c>
      <c r="CY50" s="116" t="s">
        <v>1655</v>
      </c>
      <c r="CZ50" s="102"/>
      <c r="DA50" s="143">
        <f t="shared" si="18"/>
        <v>9592</v>
      </c>
      <c r="DB50" s="142">
        <f t="shared" si="19"/>
        <v>0.25296692863547654</v>
      </c>
      <c r="DC50" s="102"/>
      <c r="DD50" s="116" t="s">
        <v>1656</v>
      </c>
      <c r="DE50" s="116" t="s">
        <v>1657</v>
      </c>
      <c r="DF50" s="116" t="s">
        <v>46</v>
      </c>
      <c r="DG50" s="116" t="s">
        <v>1658</v>
      </c>
      <c r="DH50" s="116" t="s">
        <v>1659</v>
      </c>
      <c r="DI50" s="116" t="s">
        <v>1660</v>
      </c>
      <c r="DJ50" s="116" t="s">
        <v>1661</v>
      </c>
      <c r="DK50" s="116" t="s">
        <v>1662</v>
      </c>
      <c r="DL50" s="116" t="s">
        <v>1315</v>
      </c>
      <c r="DM50" s="116" t="s">
        <v>1663</v>
      </c>
      <c r="DN50" s="116" t="s">
        <v>1664</v>
      </c>
      <c r="DO50" s="116" t="s">
        <v>1665</v>
      </c>
      <c r="DP50" s="102"/>
      <c r="DQ50" s="143">
        <f t="shared" si="20"/>
        <v>12188</v>
      </c>
      <c r="DR50" s="142">
        <f t="shared" si="21"/>
        <v>0.28506607414337504</v>
      </c>
      <c r="DS50" s="102"/>
      <c r="DT50" s="116" t="s">
        <v>1666</v>
      </c>
      <c r="DU50" s="116" t="s">
        <v>1667</v>
      </c>
      <c r="DV50" s="116" t="s">
        <v>74</v>
      </c>
      <c r="DW50" s="104"/>
      <c r="DX50" s="135" t="str">
        <f t="shared" si="22"/>
        <v>14,702</v>
      </c>
      <c r="DY50" s="144">
        <f t="shared" si="23"/>
        <v>0.21853910871956478</v>
      </c>
      <c r="DZ50" s="138"/>
      <c r="EA50" s="116" t="s">
        <v>1668</v>
      </c>
      <c r="EB50" s="116" t="s">
        <v>1669</v>
      </c>
      <c r="EC50" s="116" t="s">
        <v>1670</v>
      </c>
      <c r="ED50" s="104"/>
      <c r="EE50" s="135" t="str">
        <f t="shared" si="24"/>
        <v>43,945</v>
      </c>
      <c r="EF50" s="144">
        <f t="shared" si="25"/>
        <v>0.24262383781276917</v>
      </c>
      <c r="EG50" s="138"/>
      <c r="EH50" s="116" t="s">
        <v>1671</v>
      </c>
      <c r="EI50" s="116" t="s">
        <v>1672</v>
      </c>
      <c r="EJ50" s="116" t="s">
        <v>1673</v>
      </c>
      <c r="EK50" s="104"/>
      <c r="EL50" s="135" t="str">
        <f t="shared" si="26"/>
        <v>18,791</v>
      </c>
      <c r="EM50" s="144">
        <f t="shared" si="27"/>
        <v>0.24471908941734169</v>
      </c>
      <c r="EN50" s="138"/>
      <c r="EO50" s="116" t="s">
        <v>1674</v>
      </c>
      <c r="EP50" s="116" t="s">
        <v>1675</v>
      </c>
      <c r="EQ50" s="116" t="s">
        <v>1676</v>
      </c>
      <c r="ER50" s="116" t="s">
        <v>1677</v>
      </c>
      <c r="ES50" s="116" t="s">
        <v>1678</v>
      </c>
      <c r="ET50" s="116" t="s">
        <v>1679</v>
      </c>
      <c r="EU50" s="116" t="s">
        <v>1680</v>
      </c>
      <c r="EV50" s="116" t="s">
        <v>1681</v>
      </c>
      <c r="EW50" s="116" t="s">
        <v>1682</v>
      </c>
      <c r="EX50" s="102"/>
      <c r="EY50" s="143">
        <f t="shared" si="28"/>
        <v>8430</v>
      </c>
      <c r="EZ50" s="142">
        <f t="shared" si="29"/>
        <v>0.2676020570122532</v>
      </c>
      <c r="FA50" s="102"/>
      <c r="FB50" s="116" t="s">
        <v>1683</v>
      </c>
      <c r="FC50" s="116" t="s">
        <v>1684</v>
      </c>
      <c r="FD50" s="116" t="s">
        <v>1685</v>
      </c>
      <c r="FE50" s="116" t="s">
        <v>892</v>
      </c>
      <c r="FF50" s="116" t="s">
        <v>624</v>
      </c>
      <c r="FG50" s="116" t="s">
        <v>1328</v>
      </c>
      <c r="FH50" s="104"/>
      <c r="FI50" s="143">
        <f t="shared" si="30"/>
        <v>2966</v>
      </c>
      <c r="FJ50" s="142">
        <f t="shared" si="31"/>
        <v>0.35790997948594183</v>
      </c>
      <c r="FK50" s="138"/>
      <c r="FL50" s="116" t="s">
        <v>1686</v>
      </c>
      <c r="FM50" s="116" t="s">
        <v>1687</v>
      </c>
      <c r="FN50" s="116" t="s">
        <v>1602</v>
      </c>
      <c r="FO50" s="102"/>
      <c r="FP50" s="143" t="str">
        <f t="shared" si="32"/>
        <v>2,742</v>
      </c>
      <c r="FQ50" s="145">
        <f t="shared" si="33"/>
        <v>0.16422111756602983</v>
      </c>
      <c r="FR50" s="102"/>
      <c r="FS50" s="116" t="s">
        <v>1688</v>
      </c>
      <c r="FT50" s="116" t="s">
        <v>1689</v>
      </c>
      <c r="FU50" s="116" t="s">
        <v>1690</v>
      </c>
      <c r="FV50" s="116" t="s">
        <v>1691</v>
      </c>
      <c r="FW50" s="116" t="s">
        <v>1692</v>
      </c>
      <c r="FX50" s="116" t="s">
        <v>1615</v>
      </c>
      <c r="FY50" s="102"/>
      <c r="FZ50" s="143">
        <f t="shared" si="34"/>
        <v>3058</v>
      </c>
      <c r="GA50" s="142">
        <f t="shared" si="35"/>
        <v>0.38460570997358823</v>
      </c>
      <c r="GB50" s="102"/>
      <c r="GC50" s="116" t="s">
        <v>1693</v>
      </c>
      <c r="GD50" s="116" t="s">
        <v>1375</v>
      </c>
      <c r="GE50" s="116" t="s">
        <v>1023</v>
      </c>
      <c r="GF50" s="116" t="s">
        <v>1694</v>
      </c>
      <c r="GG50" s="116" t="s">
        <v>1305</v>
      </c>
      <c r="GH50" s="116" t="s">
        <v>1695</v>
      </c>
      <c r="GI50" s="102"/>
      <c r="GJ50" s="143">
        <f t="shared" si="36"/>
        <v>902</v>
      </c>
      <c r="GK50" s="142">
        <f t="shared" si="37"/>
        <v>0.19102075391783144</v>
      </c>
      <c r="GL50" s="102"/>
    </row>
    <row r="51" spans="1:194" ht="15" customHeight="1" x14ac:dyDescent="0.25">
      <c r="A51" s="2" t="s">
        <v>549</v>
      </c>
      <c r="B51" s="123" t="s">
        <v>967</v>
      </c>
      <c r="C51" s="116" t="s">
        <v>641</v>
      </c>
      <c r="D51" s="116" t="s">
        <v>1020</v>
      </c>
      <c r="E51" s="116" t="s">
        <v>1021</v>
      </c>
      <c r="F51" s="116" t="s">
        <v>1022</v>
      </c>
      <c r="G51" s="116" t="s">
        <v>1023</v>
      </c>
      <c r="H51" s="116" t="s">
        <v>1024</v>
      </c>
      <c r="I51" s="116" t="s">
        <v>1025</v>
      </c>
      <c r="J51" s="116" t="s">
        <v>57</v>
      </c>
      <c r="K51" s="105"/>
      <c r="L51" s="143">
        <f t="shared" si="1"/>
        <v>9462</v>
      </c>
      <c r="M51" s="142">
        <f t="shared" si="38"/>
        <v>0.17267368651568515</v>
      </c>
      <c r="N51" s="141"/>
      <c r="O51" s="116" t="s">
        <v>1696</v>
      </c>
      <c r="P51" s="116" t="s">
        <v>1697</v>
      </c>
      <c r="Q51" s="116" t="s">
        <v>9</v>
      </c>
      <c r="R51" s="116" t="s">
        <v>1698</v>
      </c>
      <c r="S51" s="116" t="s">
        <v>1699</v>
      </c>
      <c r="T51" s="116" t="s">
        <v>1592</v>
      </c>
      <c r="U51" s="104"/>
      <c r="V51" s="143">
        <f t="shared" si="2"/>
        <v>56586</v>
      </c>
      <c r="W51" s="142">
        <f t="shared" si="3"/>
        <v>0.13831792149126987</v>
      </c>
      <c r="X51" s="138"/>
      <c r="Y51" s="116" t="s">
        <v>1700</v>
      </c>
      <c r="Z51" s="116" t="s">
        <v>1701</v>
      </c>
      <c r="AA51" s="116" t="s">
        <v>85</v>
      </c>
      <c r="AB51" s="116" t="s">
        <v>1702</v>
      </c>
      <c r="AC51" s="116" t="s">
        <v>1327</v>
      </c>
      <c r="AD51" s="116" t="s">
        <v>1703</v>
      </c>
      <c r="AE51" s="116" t="s">
        <v>1704</v>
      </c>
      <c r="AF51" s="116" t="s">
        <v>1705</v>
      </c>
      <c r="AG51" s="116" t="s">
        <v>1635</v>
      </c>
      <c r="AH51" s="104"/>
      <c r="AI51" s="143">
        <f t="shared" si="4"/>
        <v>12201</v>
      </c>
      <c r="AJ51" s="142">
        <f t="shared" si="5"/>
        <v>0.22518964212546833</v>
      </c>
      <c r="AK51" s="138"/>
      <c r="AL51" s="116" t="s">
        <v>1706</v>
      </c>
      <c r="AM51" s="116" t="s">
        <v>1707</v>
      </c>
      <c r="AN51" s="116" t="s">
        <v>1157</v>
      </c>
      <c r="AO51" s="116" t="s">
        <v>1708</v>
      </c>
      <c r="AP51" s="116" t="s">
        <v>1709</v>
      </c>
      <c r="AQ51" s="116" t="s">
        <v>1583</v>
      </c>
      <c r="AR51" s="104"/>
      <c r="AS51" s="143">
        <f t="shared" si="6"/>
        <v>6551</v>
      </c>
      <c r="AT51" s="142">
        <f t="shared" si="7"/>
        <v>0.14830326217372602</v>
      </c>
      <c r="AU51" s="138"/>
      <c r="AV51" s="116" t="s">
        <v>1710</v>
      </c>
      <c r="AW51" s="116" t="s">
        <v>1711</v>
      </c>
      <c r="AX51" s="116" t="s">
        <v>1157</v>
      </c>
      <c r="AY51" s="104"/>
      <c r="AZ51" s="143" t="str">
        <f t="shared" si="8"/>
        <v>4,151</v>
      </c>
      <c r="BA51" s="142">
        <f t="shared" si="9"/>
        <v>0.15171783625730995</v>
      </c>
      <c r="BB51" s="138"/>
      <c r="BC51" s="116" t="s">
        <v>1712</v>
      </c>
      <c r="BD51" s="116" t="s">
        <v>1713</v>
      </c>
      <c r="BE51" s="116" t="s">
        <v>46</v>
      </c>
      <c r="BF51" s="116" t="s">
        <v>1714</v>
      </c>
      <c r="BG51" s="116" t="s">
        <v>1715</v>
      </c>
      <c r="BH51" s="116" t="s">
        <v>1457</v>
      </c>
      <c r="BI51" s="104"/>
      <c r="BJ51" s="143">
        <f t="shared" si="10"/>
        <v>8752</v>
      </c>
      <c r="BK51" s="142">
        <f t="shared" si="11"/>
        <v>0.11429466920886985</v>
      </c>
      <c r="BL51" s="138"/>
      <c r="BM51" s="133">
        <v>6844</v>
      </c>
      <c r="BN51" s="116" t="s">
        <v>1716</v>
      </c>
      <c r="BO51" s="116" t="s">
        <v>46</v>
      </c>
      <c r="BP51" s="116" t="s">
        <v>1717</v>
      </c>
      <c r="BQ51" s="116" t="s">
        <v>1718</v>
      </c>
      <c r="BR51" s="116" t="s">
        <v>1719</v>
      </c>
      <c r="BS51" s="140"/>
      <c r="BT51" s="143">
        <f t="shared" si="12"/>
        <v>7373</v>
      </c>
      <c r="BU51" s="142">
        <f t="shared" si="13"/>
        <v>0.12747233748271092</v>
      </c>
      <c r="BV51" s="138"/>
      <c r="BW51" s="116" t="s">
        <v>1720</v>
      </c>
      <c r="BX51" s="116" t="s">
        <v>1721</v>
      </c>
      <c r="BY51" s="116" t="s">
        <v>1418</v>
      </c>
      <c r="BZ51" s="116" t="s">
        <v>1722</v>
      </c>
      <c r="CA51" s="116" t="s">
        <v>1723</v>
      </c>
      <c r="CB51" s="116" t="s">
        <v>1424</v>
      </c>
      <c r="CC51" s="104"/>
      <c r="CD51" s="143">
        <f t="shared" si="14"/>
        <v>15524</v>
      </c>
      <c r="CE51" s="142">
        <f t="shared" si="15"/>
        <v>9.281191895398265E-2</v>
      </c>
      <c r="CF51" s="138"/>
      <c r="CG51" s="116" t="s">
        <v>1724</v>
      </c>
      <c r="CH51" s="116" t="s">
        <v>1725</v>
      </c>
      <c r="CI51" s="116" t="s">
        <v>1328</v>
      </c>
      <c r="CJ51" s="116" t="s">
        <v>1726</v>
      </c>
      <c r="CK51" s="116" t="s">
        <v>1727</v>
      </c>
      <c r="CL51" s="116" t="s">
        <v>1160</v>
      </c>
      <c r="CM51" s="104"/>
      <c r="CN51" s="143">
        <f t="shared" si="16"/>
        <v>19414</v>
      </c>
      <c r="CO51" s="142">
        <f t="shared" si="17"/>
        <v>0.13358930955231685</v>
      </c>
      <c r="CP51" s="138"/>
      <c r="CQ51" s="116" t="s">
        <v>1728</v>
      </c>
      <c r="CR51" s="116" t="s">
        <v>1729</v>
      </c>
      <c r="CS51" s="116" t="s">
        <v>1730</v>
      </c>
      <c r="CT51" s="116" t="s">
        <v>1731</v>
      </c>
      <c r="CU51" s="116" t="s">
        <v>1732</v>
      </c>
      <c r="CV51" s="116" t="s">
        <v>1733</v>
      </c>
      <c r="CW51" s="116" t="s">
        <v>1734</v>
      </c>
      <c r="CX51" s="116" t="s">
        <v>575</v>
      </c>
      <c r="CY51" s="116" t="s">
        <v>1735</v>
      </c>
      <c r="CZ51" s="102"/>
      <c r="DA51" s="143">
        <f t="shared" si="18"/>
        <v>38981</v>
      </c>
      <c r="DB51" s="142">
        <f t="shared" si="19"/>
        <v>0.103166096329996</v>
      </c>
      <c r="DC51" s="102"/>
      <c r="DD51" s="116" t="s">
        <v>1736</v>
      </c>
      <c r="DE51" s="116" t="s">
        <v>1737</v>
      </c>
      <c r="DF51" s="116" t="s">
        <v>1442</v>
      </c>
      <c r="DG51" s="116" t="s">
        <v>1738</v>
      </c>
      <c r="DH51" s="116" t="s">
        <v>1739</v>
      </c>
      <c r="DI51" s="116" t="s">
        <v>1740</v>
      </c>
      <c r="DJ51" s="116" t="s">
        <v>1741</v>
      </c>
      <c r="DK51" s="116" t="s">
        <v>290</v>
      </c>
      <c r="DL51" s="116" t="s">
        <v>1588</v>
      </c>
      <c r="DM51" s="116" t="s">
        <v>1742</v>
      </c>
      <c r="DN51" s="116" t="s">
        <v>1743</v>
      </c>
      <c r="DO51" s="116" t="s">
        <v>1735</v>
      </c>
      <c r="DP51" s="102"/>
      <c r="DQ51" s="143">
        <f t="shared" si="20"/>
        <v>38665</v>
      </c>
      <c r="DR51" s="142">
        <f t="shared" si="21"/>
        <v>0.1182849975526187</v>
      </c>
      <c r="DS51" s="102"/>
      <c r="DT51" s="116" t="s">
        <v>1744</v>
      </c>
      <c r="DU51" s="116" t="s">
        <v>1745</v>
      </c>
      <c r="DV51" s="116" t="s">
        <v>1746</v>
      </c>
      <c r="DW51" s="104"/>
      <c r="DX51" s="135" t="str">
        <f t="shared" si="22"/>
        <v>44,647</v>
      </c>
      <c r="DY51" s="144">
        <f t="shared" si="23"/>
        <v>8.4039988028438109E-2</v>
      </c>
      <c r="DZ51" s="138"/>
      <c r="EA51" s="116" t="s">
        <v>1747</v>
      </c>
      <c r="EB51" s="116" t="s">
        <v>1748</v>
      </c>
      <c r="EC51" s="116" t="s">
        <v>1749</v>
      </c>
      <c r="ED51" s="104"/>
      <c r="EE51" s="135" t="str">
        <f t="shared" si="24"/>
        <v>97,556</v>
      </c>
      <c r="EF51" s="144">
        <f t="shared" si="25"/>
        <v>7.749015645614947E-2</v>
      </c>
      <c r="EG51" s="138"/>
      <c r="EH51" s="116" t="s">
        <v>1750</v>
      </c>
      <c r="EI51" s="116" t="s">
        <v>1751</v>
      </c>
      <c r="EJ51" s="116" t="s">
        <v>1752</v>
      </c>
      <c r="EK51" s="104"/>
      <c r="EL51" s="135" t="str">
        <f t="shared" si="26"/>
        <v>54,373</v>
      </c>
      <c r="EM51" s="144">
        <f t="shared" si="27"/>
        <v>9.8604524640703628E-2</v>
      </c>
      <c r="EN51" s="138"/>
      <c r="EO51" s="116" t="s">
        <v>1753</v>
      </c>
      <c r="EP51" s="116" t="s">
        <v>1754</v>
      </c>
      <c r="EQ51" s="116" t="s">
        <v>1157</v>
      </c>
      <c r="ER51" s="116" t="s">
        <v>1755</v>
      </c>
      <c r="ES51" s="116" t="s">
        <v>1756</v>
      </c>
      <c r="ET51" s="116" t="s">
        <v>1592</v>
      </c>
      <c r="EU51" s="116" t="s">
        <v>1757</v>
      </c>
      <c r="EV51" s="116" t="s">
        <v>1758</v>
      </c>
      <c r="EW51" s="116" t="s">
        <v>1730</v>
      </c>
      <c r="EX51" s="102"/>
      <c r="EY51" s="143">
        <f t="shared" si="28"/>
        <v>36419</v>
      </c>
      <c r="EZ51" s="142">
        <f t="shared" si="29"/>
        <v>0.11732358294541179</v>
      </c>
      <c r="FA51" s="102"/>
      <c r="FB51" s="116" t="s">
        <v>1759</v>
      </c>
      <c r="FC51" s="116" t="s">
        <v>1760</v>
      </c>
      <c r="FD51" s="116" t="s">
        <v>104</v>
      </c>
      <c r="FE51" s="116" t="s">
        <v>1761</v>
      </c>
      <c r="FF51" s="116" t="s">
        <v>1762</v>
      </c>
      <c r="FG51" s="116" t="s">
        <v>1023</v>
      </c>
      <c r="FH51" s="104"/>
      <c r="FI51" s="143">
        <f t="shared" si="30"/>
        <v>14685</v>
      </c>
      <c r="FJ51" s="142">
        <f t="shared" si="31"/>
        <v>0.16441438919802501</v>
      </c>
      <c r="FK51" s="138"/>
      <c r="FL51" s="116" t="s">
        <v>1763</v>
      </c>
      <c r="FM51" s="116" t="s">
        <v>1764</v>
      </c>
      <c r="FN51" s="116" t="s">
        <v>1418</v>
      </c>
      <c r="FO51" s="102"/>
      <c r="FP51" s="143" t="str">
        <f t="shared" si="32"/>
        <v>18,689</v>
      </c>
      <c r="FQ51" s="145">
        <f t="shared" si="33"/>
        <v>9.6818645709756471E-2</v>
      </c>
      <c r="FR51" s="102"/>
      <c r="FS51" s="116" t="s">
        <v>1765</v>
      </c>
      <c r="FT51" s="116" t="s">
        <v>1766</v>
      </c>
      <c r="FU51" s="116" t="s">
        <v>1143</v>
      </c>
      <c r="FV51" s="116" t="s">
        <v>1767</v>
      </c>
      <c r="FW51" s="116" t="s">
        <v>1768</v>
      </c>
      <c r="FX51" s="116" t="s">
        <v>1197</v>
      </c>
      <c r="FY51" s="102"/>
      <c r="FZ51" s="143">
        <f t="shared" si="34"/>
        <v>11083</v>
      </c>
      <c r="GA51" s="142">
        <f t="shared" si="35"/>
        <v>0.15169723514919245</v>
      </c>
      <c r="GB51" s="102"/>
      <c r="GC51" s="116" t="s">
        <v>1769</v>
      </c>
      <c r="GD51" s="116" t="s">
        <v>1770</v>
      </c>
      <c r="GE51" s="116" t="s">
        <v>1175</v>
      </c>
      <c r="GF51" s="116" t="s">
        <v>1771</v>
      </c>
      <c r="GG51" s="116" t="s">
        <v>56</v>
      </c>
      <c r="GH51" s="116" t="s">
        <v>1217</v>
      </c>
      <c r="GI51" s="102"/>
      <c r="GJ51" s="143">
        <f t="shared" si="36"/>
        <v>11059</v>
      </c>
      <c r="GK51" s="142">
        <f t="shared" si="37"/>
        <v>0.12917129007767331</v>
      </c>
      <c r="GL51" s="102"/>
    </row>
    <row r="52" spans="1:194" ht="15" customHeight="1" x14ac:dyDescent="0.25">
      <c r="A52" s="2"/>
      <c r="B52" s="118"/>
      <c r="C52" s="103"/>
      <c r="D52" s="102"/>
      <c r="E52" s="102"/>
      <c r="F52" s="102"/>
      <c r="G52" s="102"/>
      <c r="H52" s="102"/>
      <c r="I52" s="102"/>
      <c r="J52" s="102"/>
      <c r="K52" s="104"/>
      <c r="L52" s="143"/>
      <c r="M52" s="142"/>
      <c r="N52" s="138"/>
      <c r="O52" s="102"/>
      <c r="P52" s="102"/>
      <c r="Q52" s="102"/>
      <c r="R52" s="102"/>
      <c r="S52" s="102"/>
      <c r="T52" s="102"/>
      <c r="U52" s="104"/>
      <c r="V52" s="143"/>
      <c r="W52" s="142"/>
      <c r="X52" s="138"/>
      <c r="Y52" s="102"/>
      <c r="Z52" s="102"/>
      <c r="AA52" s="102"/>
      <c r="AB52" s="102"/>
      <c r="AC52" s="102"/>
      <c r="AD52" s="102"/>
      <c r="AE52" s="102"/>
      <c r="AF52" s="102"/>
      <c r="AG52" s="102"/>
      <c r="AH52" s="104"/>
      <c r="AI52" s="143"/>
      <c r="AJ52" s="142"/>
      <c r="AK52" s="138"/>
      <c r="AL52" s="102"/>
      <c r="AM52" s="102"/>
      <c r="AN52" s="102"/>
      <c r="AO52" s="102"/>
      <c r="AP52" s="102"/>
      <c r="AQ52" s="102"/>
      <c r="AR52" s="104"/>
      <c r="AS52" s="143"/>
      <c r="AT52" s="142"/>
      <c r="AU52" s="138"/>
      <c r="AV52" s="102"/>
      <c r="AW52" s="102"/>
      <c r="AX52" s="102"/>
      <c r="AY52" s="104"/>
      <c r="AZ52" s="143"/>
      <c r="BA52" s="142"/>
      <c r="BB52" s="138"/>
      <c r="BC52" s="102"/>
      <c r="BD52" s="102"/>
      <c r="BE52" s="102"/>
      <c r="BF52" s="102"/>
      <c r="BG52" s="102"/>
      <c r="BH52" s="102"/>
      <c r="BI52" s="104"/>
      <c r="BJ52" s="143"/>
      <c r="BK52" s="142"/>
      <c r="BL52" s="138"/>
      <c r="BM52" s="134"/>
      <c r="BN52" s="102"/>
      <c r="BO52" s="102"/>
      <c r="BP52" s="102"/>
      <c r="BQ52" s="102"/>
      <c r="BR52" s="102"/>
      <c r="BS52" s="104"/>
      <c r="BT52" s="143">
        <f t="shared" si="12"/>
        <v>0</v>
      </c>
      <c r="BU52" s="142"/>
      <c r="BV52" s="138"/>
      <c r="BW52" s="102"/>
      <c r="BX52" s="102"/>
      <c r="BY52" s="102"/>
      <c r="BZ52" s="102"/>
      <c r="CA52" s="102"/>
      <c r="CB52" s="102"/>
      <c r="CC52" s="104"/>
      <c r="CD52" s="143"/>
      <c r="CE52" s="142"/>
      <c r="CF52" s="138"/>
      <c r="CG52" s="102"/>
      <c r="CH52" s="102"/>
      <c r="CI52" s="102"/>
      <c r="CJ52" s="102"/>
      <c r="CK52" s="102"/>
      <c r="CL52" s="102"/>
      <c r="CM52" s="104"/>
      <c r="CN52" s="143"/>
      <c r="CO52" s="142"/>
      <c r="CP52" s="138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43"/>
      <c r="DB52" s="14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43"/>
      <c r="DR52" s="142"/>
      <c r="DS52" s="102"/>
      <c r="DT52" s="102"/>
      <c r="DU52" s="102"/>
      <c r="DV52" s="102"/>
      <c r="DW52" s="104"/>
      <c r="DX52" s="135"/>
      <c r="DY52" s="144"/>
      <c r="DZ52" s="138"/>
      <c r="EA52" s="102"/>
      <c r="EB52" s="102"/>
      <c r="EC52" s="102"/>
      <c r="ED52" s="104"/>
      <c r="EE52" s="135"/>
      <c r="EF52" s="144"/>
      <c r="EG52" s="138"/>
      <c r="EH52" s="102"/>
      <c r="EI52" s="102"/>
      <c r="EJ52" s="102"/>
      <c r="EK52" s="104"/>
      <c r="EL52" s="135"/>
      <c r="EM52" s="144"/>
      <c r="EN52" s="138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43"/>
      <c r="EZ52" s="142"/>
      <c r="FA52" s="102"/>
      <c r="FB52" s="102"/>
      <c r="FC52" s="102"/>
      <c r="FD52" s="102"/>
      <c r="FE52" s="102"/>
      <c r="FF52" s="102"/>
      <c r="FG52" s="102"/>
      <c r="FH52" s="104"/>
      <c r="FI52" s="143"/>
      <c r="FJ52" s="142"/>
      <c r="FK52" s="138"/>
      <c r="FL52" s="102"/>
      <c r="FM52" s="102"/>
      <c r="FN52" s="102"/>
      <c r="FO52" s="102"/>
      <c r="FP52" s="143"/>
      <c r="FQ52" s="145"/>
      <c r="FR52" s="102"/>
      <c r="FS52" s="102"/>
      <c r="FT52" s="102"/>
      <c r="FU52" s="102"/>
      <c r="FV52" s="102"/>
      <c r="FW52" s="102"/>
      <c r="FX52" s="102"/>
      <c r="FY52" s="102"/>
      <c r="FZ52" s="143"/>
      <c r="GA52" s="142"/>
      <c r="GB52" s="102"/>
      <c r="GC52" s="102"/>
      <c r="GD52" s="102"/>
      <c r="GE52" s="102"/>
      <c r="GF52" s="102"/>
      <c r="GG52" s="102"/>
      <c r="GH52" s="102"/>
      <c r="GI52" s="102"/>
      <c r="GJ52" s="143"/>
      <c r="GK52" s="142"/>
      <c r="GL52" s="102"/>
    </row>
    <row r="53" spans="1:194" ht="15" customHeight="1" x14ac:dyDescent="0.25">
      <c r="A53" s="100" t="s">
        <v>554</v>
      </c>
      <c r="B53" s="103"/>
      <c r="C53" s="103"/>
      <c r="D53" s="102"/>
      <c r="E53" s="102"/>
      <c r="F53" s="102"/>
      <c r="G53" s="102"/>
      <c r="H53" s="102"/>
      <c r="I53" s="102"/>
      <c r="J53" s="102"/>
      <c r="K53" s="104"/>
      <c r="L53" s="143"/>
      <c r="M53" s="142"/>
      <c r="N53" s="138"/>
      <c r="V53" s="143"/>
      <c r="W53" s="142"/>
      <c r="AI53" s="143"/>
      <c r="AJ53" s="142"/>
      <c r="AS53" s="143"/>
      <c r="AT53" s="142"/>
      <c r="AZ53" s="143"/>
      <c r="BA53" s="142"/>
      <c r="BJ53" s="143"/>
      <c r="BK53" s="142"/>
      <c r="BT53" s="143"/>
      <c r="BU53" s="142"/>
      <c r="CD53" s="143"/>
      <c r="CE53" s="142"/>
      <c r="CN53" s="143"/>
      <c r="CO53" s="142"/>
      <c r="DA53" s="143"/>
      <c r="DB53" s="142"/>
      <c r="DQ53" s="143"/>
      <c r="DR53" s="142"/>
      <c r="DX53" s="135"/>
      <c r="DY53" s="144"/>
      <c r="EE53" s="135"/>
      <c r="EF53" s="144"/>
      <c r="EL53" s="135"/>
      <c r="EM53" s="144"/>
      <c r="EY53" s="143"/>
      <c r="EZ53" s="142"/>
      <c r="FI53" s="143"/>
      <c r="FJ53" s="142"/>
      <c r="FP53" s="143"/>
      <c r="FQ53" s="145"/>
      <c r="FZ53" s="143"/>
      <c r="GA53" s="142"/>
      <c r="GJ53" s="143"/>
      <c r="GK53" s="142"/>
    </row>
    <row r="54" spans="1:194" x14ac:dyDescent="0.25">
      <c r="A54" s="2" t="s">
        <v>550</v>
      </c>
      <c r="B54" s="118" t="s">
        <v>968</v>
      </c>
      <c r="C54" s="116" t="s">
        <v>1039</v>
      </c>
      <c r="D54" s="116" t="s">
        <v>1026</v>
      </c>
      <c r="E54" s="116" t="s">
        <v>1027</v>
      </c>
      <c r="F54" s="116" t="s">
        <v>1028</v>
      </c>
      <c r="G54" s="116" t="s">
        <v>1029</v>
      </c>
      <c r="H54" s="116" t="s">
        <v>1030</v>
      </c>
      <c r="I54" s="116" t="s">
        <v>1031</v>
      </c>
      <c r="J54" s="116" t="s">
        <v>1032</v>
      </c>
      <c r="K54" s="104"/>
      <c r="L54" s="143">
        <f t="shared" si="1"/>
        <v>5720</v>
      </c>
      <c r="M54" s="142">
        <f t="shared" si="38"/>
        <v>0.17847670754157696</v>
      </c>
      <c r="N54" s="138"/>
      <c r="O54" s="116" t="s">
        <v>1772</v>
      </c>
      <c r="P54" s="116" t="s">
        <v>1773</v>
      </c>
      <c r="Q54" s="116" t="s">
        <v>1047</v>
      </c>
      <c r="R54" s="116" t="s">
        <v>1772</v>
      </c>
      <c r="S54" s="116" t="s">
        <v>1773</v>
      </c>
      <c r="T54" s="116" t="s">
        <v>1047</v>
      </c>
      <c r="U54" s="104"/>
      <c r="V54" s="143">
        <f t="shared" si="2"/>
        <v>68268</v>
      </c>
      <c r="W54" s="142">
        <f t="shared" si="3"/>
        <v>0.15014845932214574</v>
      </c>
      <c r="X54" s="138"/>
      <c r="Y54" s="116" t="s">
        <v>1774</v>
      </c>
      <c r="Z54" s="116" t="s">
        <v>130</v>
      </c>
      <c r="AA54" s="116" t="s">
        <v>85</v>
      </c>
      <c r="AB54" s="116" t="s">
        <v>1775</v>
      </c>
      <c r="AC54" s="116" t="s">
        <v>1776</v>
      </c>
      <c r="AD54" s="116" t="s">
        <v>1137</v>
      </c>
      <c r="AE54" s="116" t="s">
        <v>1777</v>
      </c>
      <c r="AF54" s="116" t="s">
        <v>1778</v>
      </c>
      <c r="AG54" s="116" t="s">
        <v>1476</v>
      </c>
      <c r="AH54" s="104"/>
      <c r="AI54" s="143">
        <f t="shared" si="4"/>
        <v>8228</v>
      </c>
      <c r="AJ54" s="142">
        <f t="shared" si="5"/>
        <v>0.25862014772905861</v>
      </c>
      <c r="AK54" s="138"/>
      <c r="AL54" s="116" t="s">
        <v>1779</v>
      </c>
      <c r="AM54" s="116" t="s">
        <v>1780</v>
      </c>
      <c r="AN54" s="116" t="s">
        <v>1781</v>
      </c>
      <c r="AO54" s="116" t="s">
        <v>1779</v>
      </c>
      <c r="AP54" s="116" t="s">
        <v>1780</v>
      </c>
      <c r="AQ54" s="116" t="s">
        <v>1781</v>
      </c>
      <c r="AR54" s="104"/>
      <c r="AS54" s="143">
        <f t="shared" si="6"/>
        <v>8314</v>
      </c>
      <c r="AT54" s="142">
        <f t="shared" si="7"/>
        <v>0.15546579902015784</v>
      </c>
      <c r="AU54" s="138"/>
      <c r="AV54" s="116" t="s">
        <v>1908</v>
      </c>
      <c r="AW54" s="116" t="s">
        <v>1909</v>
      </c>
      <c r="AX54" s="116" t="s">
        <v>1910</v>
      </c>
      <c r="AY54" s="104"/>
      <c r="AZ54" s="143" t="str">
        <f t="shared" si="8"/>
        <v>4,219</v>
      </c>
      <c r="BA54" s="142">
        <f t="shared" si="9"/>
        <v>0.20730149371069181</v>
      </c>
      <c r="BB54" s="138"/>
      <c r="BC54" s="116" t="s">
        <v>1782</v>
      </c>
      <c r="BD54" s="116" t="s">
        <v>1783</v>
      </c>
      <c r="BE54" s="116" t="s">
        <v>1214</v>
      </c>
      <c r="BF54" s="116" t="s">
        <v>1784</v>
      </c>
      <c r="BG54" s="116" t="s">
        <v>1785</v>
      </c>
      <c r="BH54" s="116" t="s">
        <v>1786</v>
      </c>
      <c r="BI54" s="104"/>
      <c r="BJ54" s="143">
        <f t="shared" si="10"/>
        <v>7641</v>
      </c>
      <c r="BK54" s="142">
        <f t="shared" si="11"/>
        <v>0.13717886572952012</v>
      </c>
      <c r="BL54" s="138"/>
      <c r="BM54" s="133">
        <v>9520</v>
      </c>
      <c r="BN54" s="116" t="s">
        <v>1787</v>
      </c>
      <c r="BO54" s="116" t="s">
        <v>1058</v>
      </c>
      <c r="BP54" s="116" t="s">
        <v>1788</v>
      </c>
      <c r="BQ54" s="116" t="s">
        <v>1789</v>
      </c>
      <c r="BR54" s="116" t="s">
        <v>1790</v>
      </c>
      <c r="BS54" s="104"/>
      <c r="BT54" s="143">
        <f t="shared" si="12"/>
        <v>10444</v>
      </c>
      <c r="BU54" s="142">
        <f t="shared" si="13"/>
        <v>0.18835665849083827</v>
      </c>
      <c r="BV54" s="138"/>
      <c r="BW54" s="116" t="s">
        <v>1791</v>
      </c>
      <c r="BX54" s="116" t="s">
        <v>1792</v>
      </c>
      <c r="BY54" s="116" t="s">
        <v>1100</v>
      </c>
      <c r="BZ54" s="116" t="s">
        <v>1793</v>
      </c>
      <c r="CA54" s="116" t="s">
        <v>1794</v>
      </c>
      <c r="CB54" s="116" t="s">
        <v>977</v>
      </c>
      <c r="CC54" s="104"/>
      <c r="CD54" s="143">
        <f t="shared" si="14"/>
        <v>18981</v>
      </c>
      <c r="CE54" s="142">
        <f t="shared" si="15"/>
        <v>0.1434357784646077</v>
      </c>
      <c r="CF54" s="138"/>
      <c r="CG54" s="116" t="s">
        <v>1795</v>
      </c>
      <c r="CH54" s="116" t="s">
        <v>1339</v>
      </c>
      <c r="CI54" s="116" t="s">
        <v>1366</v>
      </c>
      <c r="CJ54" s="116" t="s">
        <v>1796</v>
      </c>
      <c r="CK54" s="116" t="s">
        <v>1797</v>
      </c>
      <c r="CL54" s="116" t="s">
        <v>1328</v>
      </c>
      <c r="CM54" s="104"/>
      <c r="CN54" s="143">
        <f t="shared" si="16"/>
        <v>29190</v>
      </c>
      <c r="CO54" s="142">
        <f t="shared" si="17"/>
        <v>0.20745531431008138</v>
      </c>
      <c r="CP54" s="138"/>
      <c r="CQ54" s="116" t="s">
        <v>1798</v>
      </c>
      <c r="CR54" s="116" t="s">
        <v>1799</v>
      </c>
      <c r="CS54" s="116" t="s">
        <v>1588</v>
      </c>
      <c r="CT54" s="116" t="s">
        <v>1124</v>
      </c>
      <c r="CU54" s="116" t="s">
        <v>1800</v>
      </c>
      <c r="CV54" s="116" t="s">
        <v>1069</v>
      </c>
      <c r="CW54" s="116" t="s">
        <v>1801</v>
      </c>
      <c r="CX54" s="116" t="s">
        <v>1802</v>
      </c>
      <c r="CY54" s="116" t="s">
        <v>96</v>
      </c>
      <c r="CZ54" s="102"/>
      <c r="DA54" s="143">
        <f t="shared" si="18"/>
        <v>24468</v>
      </c>
      <c r="DB54" s="142">
        <f t="shared" si="19"/>
        <v>0.10631835542867571</v>
      </c>
      <c r="DC54" s="102"/>
      <c r="DD54" s="116" t="s">
        <v>1803</v>
      </c>
      <c r="DE54" s="116" t="s">
        <v>1804</v>
      </c>
      <c r="DF54" s="116" t="s">
        <v>1449</v>
      </c>
      <c r="DG54" s="116" t="s">
        <v>1805</v>
      </c>
      <c r="DH54" s="116" t="s">
        <v>1806</v>
      </c>
      <c r="DI54" s="116" t="s">
        <v>1740</v>
      </c>
      <c r="DJ54" s="116" t="s">
        <v>1807</v>
      </c>
      <c r="DK54" s="116" t="s">
        <v>1808</v>
      </c>
      <c r="DL54" s="116" t="s">
        <v>1397</v>
      </c>
      <c r="DM54" s="116" t="s">
        <v>1809</v>
      </c>
      <c r="DN54" s="116" t="s">
        <v>1810</v>
      </c>
      <c r="DO54" s="116" t="s">
        <v>1197</v>
      </c>
      <c r="DP54" s="102"/>
      <c r="DQ54" s="143">
        <f t="shared" si="20"/>
        <v>26632</v>
      </c>
      <c r="DR54" s="142">
        <f t="shared" si="21"/>
        <v>0.13145373057710913</v>
      </c>
      <c r="DS54" s="102"/>
      <c r="DT54" s="116" t="s">
        <v>1811</v>
      </c>
      <c r="DU54" s="116" t="s">
        <v>1812</v>
      </c>
      <c r="DV54" s="116" t="s">
        <v>1405</v>
      </c>
      <c r="DW54" s="104"/>
      <c r="DX54" s="135" t="str">
        <f t="shared" si="22"/>
        <v>33,390</v>
      </c>
      <c r="DY54" s="144">
        <f t="shared" si="23"/>
        <v>9.2305140503407185E-2</v>
      </c>
      <c r="DZ54" s="138"/>
      <c r="EA54" s="116" t="s">
        <v>1813</v>
      </c>
      <c r="EB54" s="116" t="s">
        <v>1814</v>
      </c>
      <c r="EC54" s="116" t="s">
        <v>1200</v>
      </c>
      <c r="ED54" s="104"/>
      <c r="EE54" s="135" t="str">
        <f t="shared" si="24"/>
        <v>108,488</v>
      </c>
      <c r="EF54" s="144">
        <f t="shared" si="25"/>
        <v>0.10985459111345133</v>
      </c>
      <c r="EG54" s="138"/>
      <c r="EH54" s="116" t="s">
        <v>1815</v>
      </c>
      <c r="EI54" s="116" t="s">
        <v>1816</v>
      </c>
      <c r="EJ54" s="116" t="s">
        <v>79</v>
      </c>
      <c r="EK54" s="104"/>
      <c r="EL54" s="135" t="str">
        <f t="shared" si="26"/>
        <v>44,888</v>
      </c>
      <c r="EM54" s="144">
        <f t="shared" si="27"/>
        <v>0.11429910064065349</v>
      </c>
      <c r="EN54" s="138"/>
      <c r="EO54" s="116" t="s">
        <v>1817</v>
      </c>
      <c r="EP54" s="116" t="s">
        <v>1818</v>
      </c>
      <c r="EQ54" s="116" t="s">
        <v>1197</v>
      </c>
      <c r="ER54" s="116" t="s">
        <v>1819</v>
      </c>
      <c r="ES54" s="116" t="s">
        <v>1820</v>
      </c>
      <c r="ET54" s="116" t="s">
        <v>1260</v>
      </c>
      <c r="EU54" s="116" t="s">
        <v>1821</v>
      </c>
      <c r="EV54" s="116" t="s">
        <v>1822</v>
      </c>
      <c r="EW54" s="116" t="s">
        <v>1088</v>
      </c>
      <c r="EX54" s="102"/>
      <c r="EY54" s="143">
        <f t="shared" si="28"/>
        <v>24794</v>
      </c>
      <c r="EZ54" s="142">
        <f t="shared" si="29"/>
        <v>0.12908566489998646</v>
      </c>
      <c r="FA54" s="102"/>
      <c r="FB54" s="116" t="s">
        <v>1823</v>
      </c>
      <c r="FC54" s="116" t="s">
        <v>1824</v>
      </c>
      <c r="FD54" s="116" t="s">
        <v>66</v>
      </c>
      <c r="FE54" s="116" t="s">
        <v>1825</v>
      </c>
      <c r="FF54" s="116" t="s">
        <v>1347</v>
      </c>
      <c r="FG54" s="116" t="s">
        <v>1257</v>
      </c>
      <c r="FH54" s="104"/>
      <c r="FI54" s="143">
        <f t="shared" si="30"/>
        <v>8960</v>
      </c>
      <c r="FJ54" s="142">
        <f t="shared" si="31"/>
        <v>0.1731099905330474</v>
      </c>
      <c r="FK54" s="138"/>
      <c r="FL54" s="116" t="s">
        <v>1826</v>
      </c>
      <c r="FM54" s="116" t="s">
        <v>1827</v>
      </c>
      <c r="FN54" s="116" t="s">
        <v>1828</v>
      </c>
      <c r="FO54" s="102"/>
      <c r="FP54" s="143" t="str">
        <f t="shared" si="32"/>
        <v>11,774</v>
      </c>
      <c r="FQ54" s="145">
        <f t="shared" si="33"/>
        <v>9.5685458638428589E-2</v>
      </c>
      <c r="FR54" s="102"/>
      <c r="FS54" s="116" t="s">
        <v>1829</v>
      </c>
      <c r="FT54" s="116" t="s">
        <v>1830</v>
      </c>
      <c r="FU54" s="116" t="s">
        <v>101</v>
      </c>
      <c r="FV54" s="116" t="s">
        <v>1831</v>
      </c>
      <c r="FW54" s="116" t="s">
        <v>1832</v>
      </c>
      <c r="FX54" s="116" t="s">
        <v>1047</v>
      </c>
      <c r="FY54" s="102"/>
      <c r="FZ54" s="143">
        <f t="shared" si="34"/>
        <v>7224</v>
      </c>
      <c r="GA54" s="142">
        <f t="shared" si="35"/>
        <v>0.16337238228775611</v>
      </c>
      <c r="GB54" s="102"/>
      <c r="GC54" s="116" t="s">
        <v>1833</v>
      </c>
      <c r="GD54" s="116" t="s">
        <v>1834</v>
      </c>
      <c r="GE54" s="116" t="s">
        <v>1592</v>
      </c>
      <c r="GF54" s="116" t="s">
        <v>1835</v>
      </c>
      <c r="GG54" s="116" t="s">
        <v>1836</v>
      </c>
      <c r="GH54" s="116" t="s">
        <v>1837</v>
      </c>
      <c r="GI54" s="102"/>
      <c r="GJ54" s="143">
        <f t="shared" si="36"/>
        <v>6380</v>
      </c>
      <c r="GK54" s="142">
        <f t="shared" si="37"/>
        <v>0.13064400532405038</v>
      </c>
      <c r="GL54" s="102"/>
    </row>
    <row r="55" spans="1:194" x14ac:dyDescent="0.25">
      <c r="A55" s="2" t="s">
        <v>551</v>
      </c>
      <c r="B55" s="118" t="s">
        <v>969</v>
      </c>
      <c r="C55" s="116" t="s">
        <v>1040</v>
      </c>
      <c r="D55" s="116" t="s">
        <v>1033</v>
      </c>
      <c r="E55" s="116" t="s">
        <v>1034</v>
      </c>
      <c r="F55" s="116" t="s">
        <v>1035</v>
      </c>
      <c r="G55" s="116" t="s">
        <v>1036</v>
      </c>
      <c r="H55" s="116" t="s">
        <v>1037</v>
      </c>
      <c r="I55" s="116" t="s">
        <v>1038</v>
      </c>
      <c r="J55" s="116" t="s">
        <v>992</v>
      </c>
      <c r="K55" s="104"/>
      <c r="L55" s="143">
        <f t="shared" si="1"/>
        <v>6374</v>
      </c>
      <c r="M55" s="142">
        <f t="shared" si="38"/>
        <v>0.20338225909380983</v>
      </c>
      <c r="N55" s="138"/>
      <c r="O55" s="116" t="s">
        <v>1838</v>
      </c>
      <c r="P55" s="116" t="s">
        <v>1839</v>
      </c>
      <c r="Q55" s="116" t="s">
        <v>104</v>
      </c>
      <c r="R55" s="116" t="s">
        <v>1838</v>
      </c>
      <c r="S55" s="116" t="s">
        <v>1839</v>
      </c>
      <c r="T55" s="116" t="s">
        <v>104</v>
      </c>
      <c r="U55" s="104"/>
      <c r="V55" s="143">
        <f t="shared" si="2"/>
        <v>76058</v>
      </c>
      <c r="W55" s="142">
        <f t="shared" si="3"/>
        <v>0.16194888872800983</v>
      </c>
      <c r="X55" s="138"/>
      <c r="Y55" s="116" t="s">
        <v>1840</v>
      </c>
      <c r="Z55" s="116" t="s">
        <v>1519</v>
      </c>
      <c r="AA55" s="116" t="s">
        <v>975</v>
      </c>
      <c r="AB55" s="116" t="s">
        <v>1841</v>
      </c>
      <c r="AC55" s="116" t="s">
        <v>1842</v>
      </c>
      <c r="AD55" s="116" t="s">
        <v>1132</v>
      </c>
      <c r="AE55" s="116" t="s">
        <v>1843</v>
      </c>
      <c r="AF55" s="116" t="s">
        <v>1844</v>
      </c>
      <c r="AG55" s="116" t="s">
        <v>1845</v>
      </c>
      <c r="AH55" s="104"/>
      <c r="AI55" s="143">
        <f t="shared" si="4"/>
        <v>8304</v>
      </c>
      <c r="AJ55" s="142">
        <f t="shared" si="5"/>
        <v>0.26315956266835683</v>
      </c>
      <c r="AK55" s="138"/>
      <c r="AL55" s="116" t="s">
        <v>1846</v>
      </c>
      <c r="AM55" s="116" t="s">
        <v>1847</v>
      </c>
      <c r="AN55" s="116" t="s">
        <v>1004</v>
      </c>
      <c r="AO55" s="116" t="s">
        <v>1846</v>
      </c>
      <c r="AP55" s="116" t="s">
        <v>1847</v>
      </c>
      <c r="AQ55" s="116" t="s">
        <v>1004</v>
      </c>
      <c r="AR55" s="104"/>
      <c r="AS55" s="143">
        <f t="shared" si="6"/>
        <v>9824</v>
      </c>
      <c r="AT55" s="142">
        <f t="shared" si="7"/>
        <v>0.17824872083318213</v>
      </c>
      <c r="AU55" s="138"/>
      <c r="AV55" s="116" t="s">
        <v>1911</v>
      </c>
      <c r="AW55" s="116" t="s">
        <v>1912</v>
      </c>
      <c r="AX55" s="116" t="s">
        <v>1913</v>
      </c>
      <c r="AY55" s="104"/>
      <c r="AZ55" s="143" t="str">
        <f t="shared" si="8"/>
        <v>4,583</v>
      </c>
      <c r="BA55" s="142">
        <f t="shared" si="9"/>
        <v>0.22661194620253164</v>
      </c>
      <c r="BB55" s="138"/>
      <c r="BC55" s="116" t="s">
        <v>1848</v>
      </c>
      <c r="BD55" s="116" t="s">
        <v>1849</v>
      </c>
      <c r="BE55" s="116" t="s">
        <v>1850</v>
      </c>
      <c r="BF55" s="116" t="s">
        <v>1851</v>
      </c>
      <c r="BG55" s="116" t="s">
        <v>1852</v>
      </c>
      <c r="BH55" s="116" t="s">
        <v>975</v>
      </c>
      <c r="BI55" s="104"/>
      <c r="BJ55" s="143">
        <f t="shared" si="10"/>
        <v>9251</v>
      </c>
      <c r="BK55" s="142">
        <f t="shared" si="11"/>
        <v>0.16488432609703063</v>
      </c>
      <c r="BL55" s="138"/>
      <c r="BM55" s="133">
        <v>9156</v>
      </c>
      <c r="BN55" s="116" t="s">
        <v>1853</v>
      </c>
      <c r="BO55" s="116" t="s">
        <v>1651</v>
      </c>
      <c r="BP55" s="116" t="s">
        <v>1854</v>
      </c>
      <c r="BQ55" s="116" t="s">
        <v>1855</v>
      </c>
      <c r="BR55" s="116" t="s">
        <v>1856</v>
      </c>
      <c r="BS55" s="104"/>
      <c r="BT55" s="143">
        <f t="shared" si="12"/>
        <v>11452</v>
      </c>
      <c r="BU55" s="142">
        <f t="shared" si="13"/>
        <v>0.21334227537770822</v>
      </c>
      <c r="BV55" s="138"/>
      <c r="BW55" s="116" t="s">
        <v>1857</v>
      </c>
      <c r="BX55" s="116" t="s">
        <v>1858</v>
      </c>
      <c r="BY55" s="116" t="s">
        <v>14</v>
      </c>
      <c r="BZ55" s="116" t="s">
        <v>1859</v>
      </c>
      <c r="CA55" s="116" t="s">
        <v>1860</v>
      </c>
      <c r="CB55" s="116" t="s">
        <v>1861</v>
      </c>
      <c r="CC55" s="104"/>
      <c r="CD55" s="143">
        <f t="shared" si="14"/>
        <v>21855</v>
      </c>
      <c r="CE55" s="142">
        <f t="shared" si="15"/>
        <v>0.16800166041448866</v>
      </c>
      <c r="CF55" s="138"/>
      <c r="CG55" s="116" t="s">
        <v>1862</v>
      </c>
      <c r="CH55" s="116" t="s">
        <v>1863</v>
      </c>
      <c r="CI55" s="116" t="s">
        <v>1670</v>
      </c>
      <c r="CJ55" s="116" t="s">
        <v>1864</v>
      </c>
      <c r="CK55" s="116" t="s">
        <v>1865</v>
      </c>
      <c r="CL55" s="116" t="s">
        <v>1348</v>
      </c>
      <c r="CM55" s="104"/>
      <c r="CN55" s="143">
        <f t="shared" si="16"/>
        <v>33975</v>
      </c>
      <c r="CO55" s="142">
        <f t="shared" si="17"/>
        <v>0.24112503725993953</v>
      </c>
      <c r="CP55" s="138"/>
      <c r="CQ55" s="116" t="s">
        <v>1866</v>
      </c>
      <c r="CR55" s="116" t="s">
        <v>1867</v>
      </c>
      <c r="CS55" s="116" t="s">
        <v>1484</v>
      </c>
      <c r="CT55" s="116" t="s">
        <v>1868</v>
      </c>
      <c r="CU55" s="116" t="s">
        <v>1869</v>
      </c>
      <c r="CV55" s="116" t="s">
        <v>93</v>
      </c>
      <c r="CW55" s="116" t="s">
        <v>1870</v>
      </c>
      <c r="CX55" s="116" t="s">
        <v>1871</v>
      </c>
      <c r="CY55" s="116" t="s">
        <v>1143</v>
      </c>
      <c r="CZ55" s="102"/>
      <c r="DA55" s="143">
        <f t="shared" si="18"/>
        <v>31494</v>
      </c>
      <c r="DB55" s="142">
        <f t="shared" si="19"/>
        <v>0.13370579969178126</v>
      </c>
      <c r="DC55" s="102"/>
      <c r="DD55" s="116" t="s">
        <v>1872</v>
      </c>
      <c r="DE55" s="116" t="s">
        <v>1873</v>
      </c>
      <c r="DF55" s="116" t="s">
        <v>1200</v>
      </c>
      <c r="DG55" s="116" t="s">
        <v>1874</v>
      </c>
      <c r="DH55" s="116" t="s">
        <v>189</v>
      </c>
      <c r="DI55" s="116" t="s">
        <v>1484</v>
      </c>
      <c r="DJ55" s="116" t="s">
        <v>1875</v>
      </c>
      <c r="DK55" s="116" t="s">
        <v>1876</v>
      </c>
      <c r="DL55" s="116" t="s">
        <v>57</v>
      </c>
      <c r="DM55" s="116" t="s">
        <v>1877</v>
      </c>
      <c r="DN55" s="116" t="s">
        <v>1878</v>
      </c>
      <c r="DO55" s="116" t="s">
        <v>1260</v>
      </c>
      <c r="DP55" s="102"/>
      <c r="DQ55" s="143">
        <f t="shared" si="20"/>
        <v>32443</v>
      </c>
      <c r="DR55" s="142">
        <f t="shared" si="21"/>
        <v>0.15736730031383239</v>
      </c>
      <c r="DS55" s="102"/>
      <c r="DT55" s="116" t="s">
        <v>1879</v>
      </c>
      <c r="DU55" s="116" t="s">
        <v>1880</v>
      </c>
      <c r="DV55" s="116" t="s">
        <v>79</v>
      </c>
      <c r="DW55" s="104"/>
      <c r="DX55" s="135" t="str">
        <f t="shared" si="22"/>
        <v>41,459</v>
      </c>
      <c r="DY55" s="144">
        <f t="shared" si="23"/>
        <v>0.11406757277279481</v>
      </c>
      <c r="DZ55" s="138"/>
      <c r="EA55" s="116" t="s">
        <v>1881</v>
      </c>
      <c r="EB55" s="116" t="s">
        <v>1882</v>
      </c>
      <c r="EC55" s="116" t="s">
        <v>46</v>
      </c>
      <c r="ED55" s="104"/>
      <c r="EE55" s="135" t="str">
        <f t="shared" si="24"/>
        <v>124,970</v>
      </c>
      <c r="EF55" s="144">
        <f t="shared" si="25"/>
        <v>0.12594912852515455</v>
      </c>
      <c r="EG55" s="138"/>
      <c r="EH55" s="116" t="s">
        <v>1883</v>
      </c>
      <c r="EI55" s="116" t="s">
        <v>1884</v>
      </c>
      <c r="EJ55" s="116" t="s">
        <v>85</v>
      </c>
      <c r="EK55" s="104"/>
      <c r="EL55" s="135" t="str">
        <f t="shared" si="26"/>
        <v>54,855</v>
      </c>
      <c r="EM55" s="144">
        <f t="shared" si="27"/>
        <v>0.13649461038508626</v>
      </c>
      <c r="EN55" s="138"/>
      <c r="EO55" s="116" t="s">
        <v>1885</v>
      </c>
      <c r="EP55" s="116" t="s">
        <v>1886</v>
      </c>
      <c r="EQ55" s="116" t="s">
        <v>1020</v>
      </c>
      <c r="ER55" s="116" t="s">
        <v>1887</v>
      </c>
      <c r="ES55" s="116" t="s">
        <v>1888</v>
      </c>
      <c r="ET55" s="116" t="s">
        <v>104</v>
      </c>
      <c r="EU55" s="116" t="s">
        <v>1889</v>
      </c>
      <c r="EV55" s="116" t="s">
        <v>1890</v>
      </c>
      <c r="EW55" s="116" t="s">
        <v>1127</v>
      </c>
      <c r="EX55" s="102"/>
      <c r="EY55" s="143">
        <f t="shared" si="28"/>
        <v>28078</v>
      </c>
      <c r="EZ55" s="142">
        <f t="shared" si="29"/>
        <v>0.14249247649061908</v>
      </c>
      <c r="FA55" s="102"/>
      <c r="FB55" s="116" t="s">
        <v>1891</v>
      </c>
      <c r="FC55" s="116" t="s">
        <v>1892</v>
      </c>
      <c r="FD55" s="116" t="s">
        <v>31</v>
      </c>
      <c r="FE55" s="116" t="s">
        <v>1893</v>
      </c>
      <c r="FF55" s="116" t="s">
        <v>1266</v>
      </c>
      <c r="FG55" s="116" t="s">
        <v>1894</v>
      </c>
      <c r="FH55" s="104"/>
      <c r="FI55" s="143">
        <f t="shared" si="30"/>
        <v>10404</v>
      </c>
      <c r="FJ55" s="142">
        <f t="shared" si="31"/>
        <v>0.19710518338890573</v>
      </c>
      <c r="FK55" s="138"/>
      <c r="FL55" s="116" t="s">
        <v>1895</v>
      </c>
      <c r="FM55" s="116" t="s">
        <v>1896</v>
      </c>
      <c r="FN55" s="116" t="s">
        <v>1100</v>
      </c>
      <c r="FO55" s="102"/>
      <c r="FP55" s="143" t="str">
        <f t="shared" si="32"/>
        <v>15,084</v>
      </c>
      <c r="FQ55" s="145">
        <f t="shared" si="33"/>
        <v>0.12271396029938171</v>
      </c>
      <c r="FR55" s="102"/>
      <c r="FS55" s="116" t="s">
        <v>1897</v>
      </c>
      <c r="FT55" s="116" t="s">
        <v>1898</v>
      </c>
      <c r="FU55" s="116" t="s">
        <v>1420</v>
      </c>
      <c r="FV55" s="116" t="s">
        <v>1899</v>
      </c>
      <c r="FW55" s="116" t="s">
        <v>1900</v>
      </c>
      <c r="FX55" s="116" t="s">
        <v>992</v>
      </c>
      <c r="FY55" s="102"/>
      <c r="FZ55" s="143">
        <f t="shared" si="34"/>
        <v>9125</v>
      </c>
      <c r="GA55" s="142">
        <f t="shared" si="35"/>
        <v>0.20394251614777731</v>
      </c>
      <c r="GB55" s="102"/>
      <c r="GC55" s="116" t="s">
        <v>1901</v>
      </c>
      <c r="GD55" s="116" t="s">
        <v>1902</v>
      </c>
      <c r="GE55" s="116" t="s">
        <v>1602</v>
      </c>
      <c r="GF55" s="116" t="s">
        <v>1903</v>
      </c>
      <c r="GG55" s="116" t="s">
        <v>1904</v>
      </c>
      <c r="GH55" s="116" t="s">
        <v>1905</v>
      </c>
      <c r="GI55" s="102"/>
      <c r="GJ55" s="143">
        <f t="shared" si="36"/>
        <v>7937</v>
      </c>
      <c r="GK55" s="142">
        <f t="shared" si="37"/>
        <v>0.1564064162692626</v>
      </c>
      <c r="GL55" s="102"/>
    </row>
    <row r="56" spans="1:194" s="101" customFormat="1" x14ac:dyDescent="0.25">
      <c r="A56" s="103"/>
      <c r="B56" s="103"/>
      <c r="C56" s="103"/>
      <c r="D56" s="102"/>
      <c r="E56" s="102"/>
      <c r="F56" s="102"/>
      <c r="G56" s="102"/>
      <c r="H56" s="102"/>
      <c r="I56" s="102"/>
      <c r="J56" s="102"/>
      <c r="K56" s="104"/>
      <c r="L56" s="143"/>
      <c r="M56" s="142"/>
      <c r="N56" s="138"/>
      <c r="O56" s="102"/>
      <c r="P56" s="102"/>
      <c r="Q56" s="102"/>
      <c r="R56" s="102"/>
      <c r="S56" s="102"/>
      <c r="T56" s="102"/>
      <c r="U56" s="104"/>
      <c r="V56" s="143"/>
      <c r="W56" s="142"/>
      <c r="X56" s="138"/>
      <c r="Y56" s="102"/>
      <c r="Z56" s="102"/>
      <c r="AA56" s="102"/>
      <c r="AB56" s="102"/>
      <c r="AC56" s="102"/>
      <c r="AD56" s="102"/>
      <c r="AE56" s="102"/>
      <c r="AF56" s="102"/>
      <c r="AG56" s="102"/>
      <c r="AH56" s="104"/>
      <c r="AI56" s="143"/>
      <c r="AJ56" s="142"/>
      <c r="AK56" s="138"/>
      <c r="AL56" s="102"/>
      <c r="AM56" s="102"/>
      <c r="AN56" s="102"/>
      <c r="AO56" s="102"/>
      <c r="AP56" s="102"/>
      <c r="AQ56" s="102"/>
      <c r="AR56" s="104"/>
      <c r="AS56" s="143"/>
      <c r="AT56" s="142"/>
      <c r="AU56" s="138"/>
      <c r="AV56" s="102"/>
      <c r="AW56" s="102"/>
      <c r="AX56" s="102"/>
      <c r="AY56" s="104"/>
      <c r="AZ56" s="143"/>
      <c r="BA56" s="142"/>
      <c r="BB56" s="138"/>
      <c r="BC56" s="102"/>
      <c r="BD56" s="102"/>
      <c r="BE56" s="102"/>
      <c r="BF56" s="102"/>
      <c r="BG56" s="102"/>
      <c r="BH56" s="102"/>
      <c r="BI56" s="104"/>
      <c r="BJ56" s="143"/>
      <c r="BK56" s="142"/>
      <c r="BL56" s="138"/>
      <c r="BM56" s="102"/>
      <c r="BN56" s="102"/>
      <c r="BO56" s="102"/>
      <c r="BP56" s="102"/>
      <c r="BQ56" s="102"/>
      <c r="BR56" s="102"/>
      <c r="BS56" s="104"/>
      <c r="BT56" s="143"/>
      <c r="BU56" s="142"/>
      <c r="BV56" s="138"/>
      <c r="BW56" s="102"/>
      <c r="BX56" s="102"/>
      <c r="BY56" s="102"/>
      <c r="BZ56" s="102"/>
      <c r="CA56" s="102"/>
      <c r="CB56" s="102"/>
      <c r="CC56" s="104"/>
      <c r="CD56" s="143"/>
      <c r="CE56" s="142"/>
      <c r="CF56" s="138"/>
      <c r="CG56" s="102"/>
      <c r="CH56" s="102"/>
      <c r="CI56" s="102"/>
      <c r="CJ56" s="102"/>
      <c r="CK56" s="102"/>
      <c r="CL56" s="102"/>
      <c r="CM56" s="104"/>
      <c r="CN56" s="143"/>
      <c r="CO56" s="142"/>
      <c r="CP56" s="138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43"/>
      <c r="DB56" s="14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43"/>
      <c r="DR56" s="142"/>
      <c r="DS56" s="102"/>
      <c r="DT56" s="102"/>
      <c r="DU56" s="102"/>
      <c r="DV56" s="102"/>
      <c r="DW56" s="104"/>
      <c r="DX56" s="135"/>
      <c r="DY56" s="144"/>
      <c r="DZ56" s="138"/>
      <c r="EA56" s="102"/>
      <c r="EB56" s="102"/>
      <c r="EC56" s="102"/>
      <c r="ED56" s="104"/>
      <c r="EE56" s="135"/>
      <c r="EF56" s="144"/>
      <c r="EG56" s="138"/>
      <c r="EH56" s="102"/>
      <c r="EI56" s="102"/>
      <c r="EJ56" s="102"/>
      <c r="EK56" s="104"/>
      <c r="EL56" s="135"/>
      <c r="EM56" s="144"/>
      <c r="EN56" s="138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43"/>
      <c r="EZ56" s="142"/>
      <c r="FA56" s="102"/>
      <c r="FB56" s="102"/>
      <c r="FC56" s="102"/>
      <c r="FD56" s="102"/>
      <c r="FE56" s="102"/>
      <c r="FF56" s="102"/>
      <c r="FG56" s="102"/>
      <c r="FH56" s="104"/>
      <c r="FI56" s="143"/>
      <c r="FJ56" s="142"/>
      <c r="FK56" s="138"/>
      <c r="FL56" s="102"/>
      <c r="FM56" s="102"/>
      <c r="FN56" s="102"/>
      <c r="FO56" s="102"/>
      <c r="FP56" s="143"/>
      <c r="FQ56" s="145"/>
      <c r="FR56" s="102"/>
      <c r="FS56" s="102"/>
      <c r="FT56" s="102"/>
      <c r="FU56" s="102"/>
      <c r="FV56" s="102"/>
      <c r="FW56" s="102"/>
      <c r="FX56" s="102"/>
      <c r="FY56" s="102"/>
      <c r="FZ56" s="143"/>
      <c r="GA56" s="142"/>
      <c r="GB56" s="102"/>
      <c r="GC56" s="102"/>
      <c r="GD56" s="102"/>
      <c r="GE56" s="102"/>
      <c r="GF56" s="102"/>
      <c r="GG56" s="102"/>
      <c r="GH56" s="102"/>
      <c r="GI56" s="102"/>
      <c r="GJ56" s="143"/>
      <c r="GK56" s="142"/>
      <c r="GL56" s="102"/>
    </row>
    <row r="57" spans="1:194" x14ac:dyDescent="0.25">
      <c r="A57" s="100" t="s">
        <v>552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04"/>
      <c r="L57" s="143"/>
      <c r="M57" s="142"/>
      <c r="N57" s="138"/>
      <c r="O57" s="118"/>
      <c r="P57" s="118"/>
      <c r="Q57" s="118"/>
      <c r="R57" s="118"/>
      <c r="S57" s="118"/>
      <c r="T57" s="118"/>
      <c r="U57" s="104"/>
      <c r="V57" s="143"/>
      <c r="W57" s="142"/>
      <c r="X57" s="138"/>
      <c r="Y57" s="118"/>
      <c r="Z57" s="118"/>
      <c r="AA57" s="118"/>
      <c r="AB57" s="118"/>
      <c r="AC57" s="118"/>
      <c r="AD57" s="118"/>
      <c r="AE57" s="118"/>
      <c r="AF57" s="118"/>
      <c r="AG57" s="118"/>
      <c r="AH57" s="104"/>
      <c r="AI57" s="143"/>
      <c r="AJ57" s="142"/>
      <c r="AK57" s="138"/>
      <c r="AL57" s="118"/>
      <c r="AM57" s="118"/>
      <c r="AN57" s="118"/>
      <c r="AO57" s="118"/>
      <c r="AP57" s="118"/>
      <c r="AQ57" s="118"/>
      <c r="AR57" s="104"/>
      <c r="AS57" s="143"/>
      <c r="AT57" s="142"/>
      <c r="AU57" s="138"/>
      <c r="AV57" s="118"/>
      <c r="AW57" s="118"/>
      <c r="AX57" s="118"/>
      <c r="AY57" s="104"/>
      <c r="AZ57" s="143"/>
      <c r="BA57" s="142"/>
      <c r="BB57" s="138"/>
      <c r="BC57" s="118"/>
      <c r="BD57" s="118"/>
      <c r="BE57" s="118"/>
      <c r="BF57" s="118"/>
      <c r="BG57" s="118"/>
      <c r="BH57" s="118"/>
      <c r="BI57" s="104"/>
      <c r="BJ57" s="143"/>
      <c r="BK57" s="142"/>
      <c r="BL57" s="138"/>
      <c r="BM57" s="102"/>
      <c r="BN57" s="118"/>
      <c r="BO57" s="118"/>
      <c r="BP57" s="118"/>
      <c r="BQ57" s="118"/>
      <c r="BR57" s="118"/>
      <c r="BS57" s="104"/>
      <c r="BT57" s="143"/>
      <c r="BU57" s="142"/>
      <c r="BV57" s="138"/>
      <c r="BW57" s="118"/>
      <c r="BX57" s="118"/>
      <c r="BY57" s="118"/>
      <c r="BZ57" s="118"/>
      <c r="CA57" s="118"/>
      <c r="CB57" s="118"/>
      <c r="CC57" s="104"/>
      <c r="CD57" s="143"/>
      <c r="CE57" s="142"/>
      <c r="CF57" s="138"/>
      <c r="CG57" s="118"/>
      <c r="CH57" s="118"/>
      <c r="CI57" s="118"/>
      <c r="CJ57" s="118"/>
      <c r="CK57" s="118"/>
      <c r="CL57" s="118"/>
      <c r="CM57" s="104"/>
      <c r="CN57" s="143"/>
      <c r="CO57" s="142"/>
      <c r="CP57" s="138"/>
      <c r="CQ57" s="118"/>
      <c r="CR57" s="118"/>
      <c r="CS57" s="118"/>
      <c r="CT57" s="118"/>
      <c r="CU57" s="118"/>
      <c r="CV57" s="118"/>
      <c r="CW57" s="118"/>
      <c r="CX57" s="118"/>
      <c r="CY57" s="118"/>
      <c r="CZ57" s="102"/>
      <c r="DA57" s="143"/>
      <c r="DB57" s="142"/>
      <c r="DC57" s="102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02"/>
      <c r="DQ57" s="143"/>
      <c r="DR57" s="142"/>
      <c r="DS57" s="102"/>
      <c r="DT57" s="118"/>
      <c r="DU57" s="118"/>
      <c r="DV57" s="118"/>
      <c r="DW57" s="104"/>
      <c r="DX57" s="135"/>
      <c r="DY57" s="144"/>
      <c r="DZ57" s="138"/>
      <c r="EA57" s="118"/>
      <c r="EB57" s="118"/>
      <c r="EC57" s="118"/>
      <c r="ED57" s="104"/>
      <c r="EE57" s="135"/>
      <c r="EF57" s="144"/>
      <c r="EG57" s="138"/>
      <c r="EH57" s="118"/>
      <c r="EI57" s="118"/>
      <c r="EJ57" s="118"/>
      <c r="EK57" s="104"/>
      <c r="EL57" s="135"/>
      <c r="EM57" s="144"/>
      <c r="EN57" s="138"/>
      <c r="EO57" s="118"/>
      <c r="EP57" s="118"/>
      <c r="EQ57" s="118"/>
      <c r="ER57" s="118"/>
      <c r="ES57" s="118"/>
      <c r="ET57" s="118"/>
      <c r="EU57" s="118"/>
      <c r="EV57" s="118"/>
      <c r="EW57" s="118"/>
      <c r="EX57" s="102"/>
      <c r="EY57" s="143"/>
      <c r="EZ57" s="142"/>
      <c r="FA57" s="102"/>
      <c r="FB57" s="118"/>
      <c r="FC57" s="118"/>
      <c r="FD57" s="118"/>
      <c r="FE57" s="118"/>
      <c r="FF57" s="118"/>
      <c r="FG57" s="118"/>
      <c r="FH57" s="104"/>
      <c r="FI57" s="143"/>
      <c r="FJ57" s="142"/>
      <c r="FK57" s="138"/>
      <c r="FL57" s="118"/>
      <c r="FM57" s="118"/>
      <c r="FN57" s="118"/>
      <c r="FO57" s="102"/>
      <c r="FP57" s="143"/>
      <c r="FQ57" s="145"/>
      <c r="FR57" s="102"/>
      <c r="FS57" s="118"/>
      <c r="FT57" s="118"/>
      <c r="FU57" s="118"/>
      <c r="FV57" s="118"/>
      <c r="FW57" s="118"/>
      <c r="FX57" s="118"/>
      <c r="FY57" s="102"/>
      <c r="FZ57" s="143"/>
      <c r="GA57" s="142"/>
      <c r="GB57" s="102"/>
      <c r="GC57" s="118"/>
      <c r="GD57" s="118"/>
      <c r="GE57" s="118"/>
      <c r="GF57" s="118"/>
      <c r="GG57" s="118"/>
      <c r="GH57" s="118"/>
      <c r="GI57" s="102"/>
      <c r="GJ57" s="143"/>
      <c r="GK57" s="142"/>
      <c r="GL57" s="102"/>
    </row>
    <row r="58" spans="1:194" x14ac:dyDescent="0.25">
      <c r="A58" s="128" t="s">
        <v>552</v>
      </c>
      <c r="B58" s="127">
        <v>1746</v>
      </c>
      <c r="C58" s="128">
        <v>419</v>
      </c>
      <c r="D58" s="129">
        <f>419/1746</f>
        <v>0.23997709049255442</v>
      </c>
      <c r="E58" s="130">
        <v>2845</v>
      </c>
      <c r="F58" s="130">
        <v>669</v>
      </c>
      <c r="G58" s="131">
        <f>F58/E58</f>
        <v>0.23514938488576451</v>
      </c>
      <c r="H58" s="130">
        <v>8093</v>
      </c>
      <c r="I58" s="130">
        <v>2087</v>
      </c>
      <c r="J58" s="131">
        <f>I58/H58</f>
        <v>0.25787717780798219</v>
      </c>
      <c r="K58" s="137"/>
      <c r="L58" s="143">
        <f t="shared" si="1"/>
        <v>3175</v>
      </c>
      <c r="M58" s="142">
        <f t="shared" si="38"/>
        <v>0.25031535793125198</v>
      </c>
      <c r="N58" s="139"/>
      <c r="O58" s="130">
        <v>1962</v>
      </c>
      <c r="P58" s="130">
        <v>416</v>
      </c>
      <c r="Q58" s="131">
        <f>P58/O58</f>
        <v>0.21202854230377166</v>
      </c>
      <c r="R58" s="130">
        <v>67174</v>
      </c>
      <c r="S58" s="130">
        <v>16344</v>
      </c>
      <c r="T58" s="131">
        <f>S58/R58</f>
        <v>0.24330842290171792</v>
      </c>
      <c r="U58" s="137"/>
      <c r="V58" s="143">
        <f t="shared" si="2"/>
        <v>16760</v>
      </c>
      <c r="W58" s="142">
        <f t="shared" si="3"/>
        <v>0.24242073594075444</v>
      </c>
      <c r="X58" s="139"/>
      <c r="Y58" s="130">
        <v>4032</v>
      </c>
      <c r="Z58" s="130">
        <v>1009</v>
      </c>
      <c r="AA58" s="131">
        <f>Z58/Y58</f>
        <v>0.25024801587301587</v>
      </c>
      <c r="AB58" s="130">
        <v>498</v>
      </c>
      <c r="AC58" s="130">
        <v>98</v>
      </c>
      <c r="AD58" s="131">
        <f>AC58/AB58</f>
        <v>0.19678714859437751</v>
      </c>
      <c r="AE58" s="130">
        <v>4122</v>
      </c>
      <c r="AF58" s="130">
        <v>1223</v>
      </c>
      <c r="AG58" s="131">
        <f>AF58/AE58</f>
        <v>0.29670063076176612</v>
      </c>
      <c r="AH58" s="137"/>
      <c r="AI58" s="143">
        <f t="shared" si="4"/>
        <v>2330</v>
      </c>
      <c r="AJ58" s="142">
        <f t="shared" si="5"/>
        <v>0.26930189551548772</v>
      </c>
      <c r="AK58" s="139"/>
      <c r="AL58" s="130">
        <v>780</v>
      </c>
      <c r="AM58" s="130">
        <v>219</v>
      </c>
      <c r="AN58" s="131">
        <f>AM58/AL58</f>
        <v>0.28076923076923077</v>
      </c>
      <c r="AO58" s="130">
        <v>7859</v>
      </c>
      <c r="AP58" s="130">
        <v>1661</v>
      </c>
      <c r="AQ58" s="131">
        <f>AP58/AO58</f>
        <v>0.21135004453492812</v>
      </c>
      <c r="AR58" s="137"/>
      <c r="AS58" s="143">
        <f t="shared" si="6"/>
        <v>1880</v>
      </c>
      <c r="AT58" s="142">
        <f t="shared" si="7"/>
        <v>0.21761777983562913</v>
      </c>
      <c r="AU58" s="139"/>
      <c r="AV58" s="130">
        <v>6845</v>
      </c>
      <c r="AW58" s="130">
        <v>1704</v>
      </c>
      <c r="AX58" s="131">
        <f>AW58/AV58</f>
        <v>0.24894083272461651</v>
      </c>
      <c r="AY58" s="137"/>
      <c r="AZ58" s="143">
        <f t="shared" si="8"/>
        <v>1704</v>
      </c>
      <c r="BA58" s="142">
        <f t="shared" si="9"/>
        <v>0.24894083272461651</v>
      </c>
      <c r="BB58" s="139"/>
      <c r="BC58" s="130">
        <v>8348</v>
      </c>
      <c r="BD58" s="130">
        <v>1539</v>
      </c>
      <c r="BE58" s="131">
        <f>BD58/BC58</f>
        <v>0.18435553425970291</v>
      </c>
      <c r="BF58" s="130">
        <v>6290</v>
      </c>
      <c r="BG58" s="130">
        <v>1145</v>
      </c>
      <c r="BH58" s="131">
        <f>BG58/BF58</f>
        <v>0.18203497615262321</v>
      </c>
      <c r="BI58" s="137"/>
      <c r="BJ58" s="143">
        <f t="shared" si="10"/>
        <v>2684</v>
      </c>
      <c r="BK58" s="142">
        <f t="shared" si="11"/>
        <v>0.18335838229266294</v>
      </c>
      <c r="BL58" s="139"/>
      <c r="BM58" s="130">
        <v>1814</v>
      </c>
      <c r="BN58" s="130">
        <v>504</v>
      </c>
      <c r="BO58" s="130"/>
      <c r="BP58" s="130">
        <v>10294</v>
      </c>
      <c r="BQ58" s="130">
        <v>2133</v>
      </c>
      <c r="BR58" s="131">
        <f>BQ58/BP58</f>
        <v>0.20720808237808433</v>
      </c>
      <c r="BS58" s="137"/>
      <c r="BT58" s="143">
        <f t="shared" si="12"/>
        <v>2637</v>
      </c>
      <c r="BU58" s="142">
        <f t="shared" si="13"/>
        <v>0.21778989098116946</v>
      </c>
      <c r="BV58" s="139"/>
      <c r="BW58" s="130">
        <v>21284</v>
      </c>
      <c r="BX58" s="130">
        <v>4168</v>
      </c>
      <c r="BY58" s="131">
        <f>BX58/BW58</f>
        <v>0.19582785190753618</v>
      </c>
      <c r="BZ58" s="130">
        <v>6947</v>
      </c>
      <c r="CA58" s="130">
        <v>1747</v>
      </c>
      <c r="CB58" s="131">
        <f>CA58/BZ58</f>
        <v>0.25147545703181229</v>
      </c>
      <c r="CC58" s="137"/>
      <c r="CD58" s="143">
        <f t="shared" si="14"/>
        <v>5915</v>
      </c>
      <c r="CE58" s="142">
        <f t="shared" si="15"/>
        <v>0.20952144805355816</v>
      </c>
      <c r="CF58" s="139"/>
      <c r="CG58" s="130">
        <v>4997</v>
      </c>
      <c r="CH58" s="130">
        <v>1039</v>
      </c>
      <c r="CI58" s="131">
        <f>CH58/CG58</f>
        <v>0.20792475485291176</v>
      </c>
      <c r="CJ58" s="130">
        <v>30365</v>
      </c>
      <c r="CK58" s="130">
        <v>7435</v>
      </c>
      <c r="CL58" s="131">
        <f>CK58/CJ58</f>
        <v>0.2448542730116911</v>
      </c>
      <c r="CM58" s="137"/>
      <c r="CN58" s="143">
        <f t="shared" si="16"/>
        <v>8474</v>
      </c>
      <c r="CO58" s="142">
        <f t="shared" si="17"/>
        <v>0.23963576720773713</v>
      </c>
      <c r="CP58" s="139"/>
      <c r="CQ58" s="130">
        <v>54270</v>
      </c>
      <c r="CR58" s="130">
        <v>10732</v>
      </c>
      <c r="CS58" s="131">
        <f>CR58/CQ58</f>
        <v>0.19775198083655796</v>
      </c>
      <c r="CT58" s="130">
        <v>4026</v>
      </c>
      <c r="CU58" s="130">
        <v>645</v>
      </c>
      <c r="CV58" s="131">
        <f>CU58/CT58</f>
        <v>0.1602086438152012</v>
      </c>
      <c r="CW58" s="130">
        <v>1811</v>
      </c>
      <c r="CX58" s="130">
        <v>389</v>
      </c>
      <c r="CY58" s="131">
        <f>CX58/CW58</f>
        <v>0.21479845389287686</v>
      </c>
      <c r="CZ58" s="130"/>
      <c r="DA58" s="143">
        <f t="shared" si="18"/>
        <v>11766</v>
      </c>
      <c r="DB58" s="142">
        <f t="shared" si="19"/>
        <v>0.19575091087560517</v>
      </c>
      <c r="DC58" s="130"/>
      <c r="DD58" s="130">
        <v>10221</v>
      </c>
      <c r="DE58" s="130">
        <v>1361</v>
      </c>
      <c r="DF58" s="131">
        <f>DE58/DD58</f>
        <v>0.13315722532041874</v>
      </c>
      <c r="DG58" s="130">
        <v>1911</v>
      </c>
      <c r="DH58" s="130">
        <v>315</v>
      </c>
      <c r="DI58" s="131">
        <f>DH58/DG58</f>
        <v>0.16483516483516483</v>
      </c>
      <c r="DJ58" s="130">
        <v>16331</v>
      </c>
      <c r="DK58" s="130">
        <v>3217</v>
      </c>
      <c r="DL58" s="131">
        <f>DK58/DJ58</f>
        <v>0.19698732471985794</v>
      </c>
      <c r="DM58" s="130">
        <v>25774</v>
      </c>
      <c r="DN58" s="130">
        <v>5942</v>
      </c>
      <c r="DO58" s="131">
        <f>DN58/DM58</f>
        <v>0.23054240707689921</v>
      </c>
      <c r="DP58" s="130"/>
      <c r="DQ58" s="143">
        <f t="shared" si="20"/>
        <v>10835</v>
      </c>
      <c r="DR58" s="142">
        <f t="shared" si="21"/>
        <v>0.19977137378542323</v>
      </c>
      <c r="DS58" s="130"/>
      <c r="DT58" s="130">
        <v>81648</v>
      </c>
      <c r="DU58" s="130">
        <v>14400</v>
      </c>
      <c r="DV58" s="131">
        <f>DU58/DT58</f>
        <v>0.17636684303350969</v>
      </c>
      <c r="DW58" s="137"/>
      <c r="DX58" s="143">
        <f t="shared" si="22"/>
        <v>14400</v>
      </c>
      <c r="DY58" s="144">
        <f t="shared" si="23"/>
        <v>0.17636684303350969</v>
      </c>
      <c r="DZ58" s="139"/>
      <c r="EA58" s="130">
        <v>190724</v>
      </c>
      <c r="EB58" s="130">
        <v>42008</v>
      </c>
      <c r="EC58" s="131">
        <f>EB58/EA58</f>
        <v>0.22025544766259098</v>
      </c>
      <c r="ED58" s="137"/>
      <c r="EE58" s="135">
        <f t="shared" si="24"/>
        <v>42008</v>
      </c>
      <c r="EF58" s="144">
        <f t="shared" si="25"/>
        <v>0.22025544766259098</v>
      </c>
      <c r="EG58" s="139"/>
      <c r="EH58" s="130">
        <v>103380</v>
      </c>
      <c r="EI58" s="130">
        <v>19415</v>
      </c>
      <c r="EJ58" s="131">
        <f>EI58/EH58</f>
        <v>0.18780228284000774</v>
      </c>
      <c r="EK58" s="137"/>
      <c r="EL58" s="135">
        <f t="shared" si="26"/>
        <v>19415</v>
      </c>
      <c r="EM58" s="144">
        <f t="shared" si="27"/>
        <v>0.18780228284000774</v>
      </c>
      <c r="EN58" s="139"/>
      <c r="EO58" s="130">
        <v>15471</v>
      </c>
      <c r="EP58" s="130">
        <v>3605</v>
      </c>
      <c r="EQ58" s="131">
        <f>EP58/EO58</f>
        <v>0.23301661172516322</v>
      </c>
      <c r="ER58" s="130">
        <v>12238</v>
      </c>
      <c r="ES58" s="130">
        <v>2611</v>
      </c>
      <c r="ET58" s="131">
        <f>ES58/ER58</f>
        <v>0.21335185487824809</v>
      </c>
      <c r="EU58" s="130">
        <v>30888</v>
      </c>
      <c r="EV58" s="130">
        <v>4792</v>
      </c>
      <c r="EW58" s="131">
        <f>EV58/EU58</f>
        <v>0.15514115514115515</v>
      </c>
      <c r="EX58" s="130"/>
      <c r="EY58" s="143">
        <f t="shared" si="28"/>
        <v>11008</v>
      </c>
      <c r="EZ58" s="142">
        <f t="shared" si="29"/>
        <v>0.18785944672935476</v>
      </c>
      <c r="FA58" s="130"/>
      <c r="FB58" s="130">
        <v>19825</v>
      </c>
      <c r="FC58" s="130">
        <v>4913</v>
      </c>
      <c r="FD58" s="131">
        <f>FC58/FB58</f>
        <v>0.24781841109709962</v>
      </c>
      <c r="FE58" s="130">
        <v>985</v>
      </c>
      <c r="FF58" s="130">
        <v>341</v>
      </c>
      <c r="FG58" s="131">
        <f>FF58/FE58</f>
        <v>0.34619289340101522</v>
      </c>
      <c r="FH58" s="137"/>
      <c r="FI58" s="143">
        <f t="shared" si="30"/>
        <v>5254</v>
      </c>
      <c r="FJ58" s="142">
        <f t="shared" si="31"/>
        <v>0.25247477174435368</v>
      </c>
      <c r="FK58" s="139"/>
      <c r="FL58" s="130">
        <v>36278</v>
      </c>
      <c r="FM58" s="130">
        <v>6703</v>
      </c>
      <c r="FN58" s="131">
        <f>FM58/FL58</f>
        <v>0.18476762776338276</v>
      </c>
      <c r="FO58" s="130"/>
      <c r="FP58" s="143">
        <f t="shared" si="32"/>
        <v>6703</v>
      </c>
      <c r="FQ58" s="145">
        <f t="shared" si="33"/>
        <v>0.18476762776338276</v>
      </c>
      <c r="FR58" s="130"/>
      <c r="FS58" s="130">
        <v>13282</v>
      </c>
      <c r="FT58" s="130">
        <v>3137</v>
      </c>
      <c r="FU58" s="131">
        <f>FT58/FS58</f>
        <v>0.23618430959192893</v>
      </c>
      <c r="FV58" s="130">
        <v>5576</v>
      </c>
      <c r="FW58" s="130">
        <v>1083</v>
      </c>
      <c r="FX58" s="131">
        <f>FW58/FV58</f>
        <v>0.19422525107604016</v>
      </c>
      <c r="FY58" s="130"/>
      <c r="FZ58" s="143">
        <f t="shared" si="34"/>
        <v>4220</v>
      </c>
      <c r="GA58" s="142">
        <f t="shared" si="35"/>
        <v>0.22377770707392089</v>
      </c>
      <c r="GB58" s="130"/>
      <c r="GC58" s="130">
        <v>14310</v>
      </c>
      <c r="GD58" s="130">
        <v>3364</v>
      </c>
      <c r="GE58" s="131">
        <f>GD58/GC58</f>
        <v>0.23508036338225016</v>
      </c>
      <c r="GF58" s="130">
        <v>5143</v>
      </c>
      <c r="GG58" s="130">
        <v>1035</v>
      </c>
      <c r="GH58" s="131">
        <f>GG58/GF58</f>
        <v>0.20124440987750342</v>
      </c>
      <c r="GI58" s="130"/>
      <c r="GJ58" s="143">
        <f t="shared" si="36"/>
        <v>4399</v>
      </c>
      <c r="GK58" s="142">
        <f t="shared" si="37"/>
        <v>0.22613478640826606</v>
      </c>
      <c r="GL58" s="130"/>
    </row>
    <row r="59" spans="1:194" x14ac:dyDescent="0.25">
      <c r="A59" s="81"/>
      <c r="B59" s="99"/>
      <c r="C59" s="99"/>
    </row>
    <row r="60" spans="1:194" ht="26.25" customHeight="1" x14ac:dyDescent="0.25">
      <c r="A60" s="117" t="s">
        <v>555</v>
      </c>
    </row>
    <row r="61" spans="1:194" ht="15.75" customHeight="1" x14ac:dyDescent="0.25">
      <c r="A61" s="118" t="s">
        <v>556</v>
      </c>
      <c r="B61" s="116" t="s">
        <v>568</v>
      </c>
      <c r="C61" s="118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16" t="s">
        <v>580</v>
      </c>
      <c r="P61" s="102"/>
      <c r="Q61" s="102"/>
      <c r="R61" s="116" t="s">
        <v>589</v>
      </c>
      <c r="S61" s="102"/>
      <c r="T61" s="102"/>
      <c r="U61" s="102"/>
      <c r="V61" s="102"/>
      <c r="W61" s="102"/>
      <c r="X61" s="102"/>
      <c r="Y61" s="116" t="s">
        <v>603</v>
      </c>
      <c r="Z61" s="102"/>
      <c r="AA61" s="102"/>
      <c r="AB61" s="102"/>
      <c r="AC61" s="116" t="s">
        <v>613</v>
      </c>
      <c r="AD61" s="102"/>
      <c r="AE61" s="116" t="s">
        <v>619</v>
      </c>
      <c r="AF61" s="102"/>
      <c r="AG61" s="102"/>
      <c r="AH61" s="102"/>
      <c r="AI61" s="102"/>
      <c r="AJ61" s="102"/>
      <c r="AK61" s="102"/>
      <c r="AL61" s="116" t="s">
        <v>645</v>
      </c>
      <c r="AM61" s="102"/>
      <c r="AN61" s="102"/>
      <c r="AO61" s="116" t="s">
        <v>632</v>
      </c>
      <c r="AP61" s="102"/>
      <c r="AQ61" s="102"/>
      <c r="AR61" s="102"/>
      <c r="AS61" s="102"/>
      <c r="AT61" s="102"/>
      <c r="AU61" s="102"/>
      <c r="AV61" s="116" t="s">
        <v>651</v>
      </c>
      <c r="AW61" s="102"/>
      <c r="AX61" s="102"/>
      <c r="AY61" s="102"/>
      <c r="AZ61" s="102"/>
      <c r="BA61" s="102"/>
      <c r="BB61" s="102"/>
      <c r="BC61" s="116" t="s">
        <v>662</v>
      </c>
      <c r="BD61" s="102"/>
      <c r="BE61" s="102"/>
      <c r="BF61" s="116" t="s">
        <v>674</v>
      </c>
      <c r="BG61" s="102"/>
      <c r="BH61" s="102"/>
      <c r="BI61" s="102"/>
      <c r="BJ61" s="102"/>
      <c r="BK61" s="102"/>
      <c r="BL61" s="102"/>
      <c r="BM61" s="116" t="s">
        <v>684</v>
      </c>
      <c r="BN61" s="102"/>
      <c r="BO61" s="102"/>
      <c r="BP61" s="102"/>
      <c r="BQ61" s="116" t="s">
        <v>693</v>
      </c>
      <c r="BR61" s="102"/>
      <c r="BS61" s="102"/>
      <c r="BT61" s="102"/>
      <c r="BU61" s="102"/>
      <c r="BV61" s="102"/>
      <c r="BW61" s="116" t="s">
        <v>704</v>
      </c>
      <c r="BX61" s="102"/>
      <c r="BY61" s="102"/>
      <c r="BZ61" s="116" t="s">
        <v>717</v>
      </c>
      <c r="CA61" s="102"/>
      <c r="CB61" s="102"/>
      <c r="CC61" s="102"/>
      <c r="CD61" s="102"/>
      <c r="CE61" s="102"/>
      <c r="CF61" s="102"/>
      <c r="CG61" s="116" t="s">
        <v>730</v>
      </c>
      <c r="CH61" s="102"/>
      <c r="CI61" s="102"/>
      <c r="CJ61" s="116" t="s">
        <v>740</v>
      </c>
      <c r="CK61" s="102"/>
      <c r="CL61" s="102"/>
      <c r="CM61" s="102"/>
      <c r="CN61" s="102"/>
      <c r="CO61" s="102"/>
      <c r="CP61" s="102"/>
      <c r="CQ61" s="116" t="s">
        <v>753</v>
      </c>
      <c r="CR61" s="102"/>
      <c r="CS61" s="102"/>
      <c r="CT61" s="116" t="s">
        <v>765</v>
      </c>
      <c r="CU61" s="102"/>
      <c r="CV61" s="102"/>
      <c r="CW61" s="116" t="s">
        <v>775</v>
      </c>
      <c r="CX61" s="102"/>
      <c r="CY61" s="102"/>
      <c r="CZ61" s="102"/>
      <c r="DA61" s="102"/>
      <c r="DB61" s="102"/>
      <c r="DC61" s="102"/>
      <c r="DD61" s="116" t="s">
        <v>781</v>
      </c>
      <c r="DE61" s="102"/>
      <c r="DF61" s="102"/>
      <c r="DG61" s="116" t="s">
        <v>793</v>
      </c>
      <c r="DH61" s="102"/>
      <c r="DI61" s="102"/>
      <c r="DJ61" s="116" t="s">
        <v>801</v>
      </c>
      <c r="DK61" s="102"/>
      <c r="DL61" s="102"/>
      <c r="DM61" s="116" t="s">
        <v>811</v>
      </c>
      <c r="DN61" s="102"/>
      <c r="DO61" s="102"/>
      <c r="DP61" s="102"/>
      <c r="DQ61" s="102"/>
      <c r="DR61" s="102"/>
      <c r="DS61" s="102"/>
      <c r="DT61" s="116" t="s">
        <v>824</v>
      </c>
      <c r="DU61" s="102"/>
      <c r="DV61" s="102"/>
      <c r="DW61" s="102"/>
      <c r="DX61" s="102"/>
      <c r="DY61" s="102"/>
      <c r="DZ61" s="102"/>
      <c r="EA61" s="116" t="s">
        <v>838</v>
      </c>
      <c r="EB61" s="102"/>
      <c r="EC61" s="102"/>
      <c r="ED61" s="102"/>
      <c r="EE61" s="102"/>
      <c r="EF61" s="102"/>
      <c r="EG61" s="102"/>
      <c r="EH61" s="116" t="s">
        <v>852</v>
      </c>
      <c r="EI61" s="102"/>
      <c r="EJ61" s="102"/>
      <c r="EK61" s="102"/>
      <c r="EL61" s="102"/>
      <c r="EM61" s="102"/>
      <c r="EN61" s="102"/>
      <c r="EO61" s="116" t="s">
        <v>866</v>
      </c>
      <c r="EP61" s="102"/>
      <c r="EQ61" s="102"/>
      <c r="ER61" s="116" t="s">
        <v>877</v>
      </c>
      <c r="ES61" s="102"/>
      <c r="ET61" s="102"/>
      <c r="EU61" s="116" t="s">
        <v>886</v>
      </c>
      <c r="EV61" s="102"/>
      <c r="EW61" s="102"/>
      <c r="EX61" s="102"/>
      <c r="EY61" s="102"/>
      <c r="EZ61" s="102"/>
      <c r="FA61" s="102"/>
      <c r="FB61" s="116" t="s">
        <v>910</v>
      </c>
      <c r="FC61" s="102"/>
      <c r="FD61" s="102"/>
      <c r="FE61" s="102"/>
      <c r="FF61" s="116" t="s">
        <v>920</v>
      </c>
      <c r="FG61" s="102"/>
      <c r="FH61" s="102"/>
      <c r="FI61" s="102"/>
      <c r="FJ61" s="102"/>
      <c r="FK61" s="102"/>
      <c r="FL61" s="116" t="s">
        <v>900</v>
      </c>
      <c r="FM61" s="102"/>
      <c r="FN61" s="102"/>
      <c r="FO61" s="102"/>
      <c r="FP61" s="102"/>
      <c r="FQ61" s="102"/>
      <c r="FR61" s="102"/>
      <c r="FS61" s="116" t="s">
        <v>925</v>
      </c>
      <c r="FT61" s="102"/>
      <c r="FU61" s="102"/>
      <c r="FV61" s="102"/>
      <c r="FW61" s="102"/>
      <c r="FX61" s="116" t="s">
        <v>934</v>
      </c>
      <c r="FY61" s="102"/>
      <c r="FZ61" s="102"/>
      <c r="GA61" s="102"/>
      <c r="GB61" s="102"/>
      <c r="GC61" s="116" t="s">
        <v>943</v>
      </c>
      <c r="GD61" s="102"/>
      <c r="GE61" s="102"/>
      <c r="GF61" s="116" t="s">
        <v>952</v>
      </c>
      <c r="GG61" s="102"/>
      <c r="GH61" s="102"/>
      <c r="GI61" s="102"/>
      <c r="GJ61" s="102"/>
      <c r="GK61" s="102"/>
      <c r="GL61" s="102"/>
    </row>
    <row r="62" spans="1:194" ht="24.75" customHeight="1" x14ac:dyDescent="0.25">
      <c r="A62" s="118" t="s">
        <v>563</v>
      </c>
      <c r="B62" s="116" t="s">
        <v>569</v>
      </c>
      <c r="C62" s="118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6" t="s">
        <v>581</v>
      </c>
      <c r="P62" s="102"/>
      <c r="Q62" s="102"/>
      <c r="R62" s="116" t="s">
        <v>590</v>
      </c>
      <c r="S62" s="102"/>
      <c r="T62" s="102"/>
      <c r="U62" s="102"/>
      <c r="V62" s="102"/>
      <c r="W62" s="102"/>
      <c r="X62" s="102"/>
      <c r="Y62" s="116" t="s">
        <v>604</v>
      </c>
      <c r="Z62" s="102"/>
      <c r="AA62" s="102"/>
      <c r="AB62" s="102"/>
      <c r="AC62" s="116" t="s">
        <v>614</v>
      </c>
      <c r="AD62" s="102"/>
      <c r="AE62" s="116" t="s">
        <v>620</v>
      </c>
      <c r="AF62" s="102"/>
      <c r="AG62" s="102"/>
      <c r="AH62" s="102"/>
      <c r="AI62" s="102"/>
      <c r="AJ62" s="102"/>
      <c r="AK62" s="102"/>
      <c r="AL62" s="116" t="s">
        <v>646</v>
      </c>
      <c r="AM62" s="102"/>
      <c r="AN62" s="102"/>
      <c r="AO62" s="116" t="s">
        <v>633</v>
      </c>
      <c r="AP62" s="102"/>
      <c r="AQ62" s="102"/>
      <c r="AR62" s="102"/>
      <c r="AS62" s="102"/>
      <c r="AT62" s="102"/>
      <c r="AU62" s="102"/>
      <c r="AV62" s="116" t="s">
        <v>652</v>
      </c>
      <c r="AW62" s="102"/>
      <c r="AX62" s="102"/>
      <c r="AY62" s="102"/>
      <c r="AZ62" s="102"/>
      <c r="BA62" s="102"/>
      <c r="BB62" s="102"/>
      <c r="BC62" s="116" t="s">
        <v>663</v>
      </c>
      <c r="BD62" s="102"/>
      <c r="BE62" s="102"/>
      <c r="BF62" s="116" t="s">
        <v>675</v>
      </c>
      <c r="BG62" s="102"/>
      <c r="BH62" s="102"/>
      <c r="BI62" s="102"/>
      <c r="BJ62" s="102"/>
      <c r="BK62" s="102"/>
      <c r="BL62" s="102"/>
      <c r="BM62" s="116" t="s">
        <v>685</v>
      </c>
      <c r="BN62" s="102"/>
      <c r="BO62" s="102"/>
      <c r="BP62" s="102"/>
      <c r="BQ62" s="116" t="s">
        <v>694</v>
      </c>
      <c r="BR62" s="102"/>
      <c r="BS62" s="102"/>
      <c r="BT62" s="102"/>
      <c r="BU62" s="102"/>
      <c r="BV62" s="102"/>
      <c r="BW62" s="116" t="s">
        <v>705</v>
      </c>
      <c r="BX62" s="102"/>
      <c r="BY62" s="102"/>
      <c r="BZ62" s="116" t="s">
        <v>718</v>
      </c>
      <c r="CA62" s="102"/>
      <c r="CB62" s="102"/>
      <c r="CC62" s="102"/>
      <c r="CD62" s="102"/>
      <c r="CE62" s="102"/>
      <c r="CF62" s="102"/>
      <c r="CG62" s="116" t="s">
        <v>731</v>
      </c>
      <c r="CH62" s="102"/>
      <c r="CI62" s="102"/>
      <c r="CJ62" s="116" t="s">
        <v>741</v>
      </c>
      <c r="CK62" s="102"/>
      <c r="CL62" s="102"/>
      <c r="CM62" s="102"/>
      <c r="CN62" s="102"/>
      <c r="CO62" s="102"/>
      <c r="CP62" s="102"/>
      <c r="CQ62" s="116" t="s">
        <v>754</v>
      </c>
      <c r="CR62" s="102"/>
      <c r="CS62" s="102"/>
      <c r="CT62" s="116" t="s">
        <v>766</v>
      </c>
      <c r="CU62" s="102"/>
      <c r="CV62" s="102"/>
      <c r="CW62" s="116" t="s">
        <v>776</v>
      </c>
      <c r="CX62" s="102"/>
      <c r="CY62" s="102"/>
      <c r="CZ62" s="102"/>
      <c r="DA62" s="102"/>
      <c r="DB62" s="102"/>
      <c r="DC62" s="102"/>
      <c r="DD62" s="116" t="s">
        <v>782</v>
      </c>
      <c r="DE62" s="102"/>
      <c r="DF62" s="102"/>
      <c r="DG62" s="116" t="s">
        <v>794</v>
      </c>
      <c r="DH62" s="102"/>
      <c r="DI62" s="102"/>
      <c r="DJ62" s="116" t="s">
        <v>802</v>
      </c>
      <c r="DK62" s="102"/>
      <c r="DL62" s="102"/>
      <c r="DM62" s="116" t="s">
        <v>812</v>
      </c>
      <c r="DN62" s="102"/>
      <c r="DO62" s="102"/>
      <c r="DP62" s="102"/>
      <c r="DQ62" s="102"/>
      <c r="DR62" s="102"/>
      <c r="DS62" s="102"/>
      <c r="DT62" s="116" t="s">
        <v>825</v>
      </c>
      <c r="DU62" s="102"/>
      <c r="DV62" s="102"/>
      <c r="DW62" s="102"/>
      <c r="DX62" s="102"/>
      <c r="DY62" s="102"/>
      <c r="DZ62" s="102"/>
      <c r="EA62" s="116" t="s">
        <v>839</v>
      </c>
      <c r="EB62" s="102"/>
      <c r="EC62" s="102"/>
      <c r="ED62" s="102"/>
      <c r="EE62" s="102"/>
      <c r="EF62" s="102"/>
      <c r="EG62" s="102"/>
      <c r="EH62" s="116" t="s">
        <v>853</v>
      </c>
      <c r="EI62" s="102"/>
      <c r="EJ62" s="102"/>
      <c r="EK62" s="102"/>
      <c r="EL62" s="102"/>
      <c r="EM62" s="102"/>
      <c r="EN62" s="102"/>
      <c r="EO62" s="116" t="s">
        <v>867</v>
      </c>
      <c r="EP62" s="102"/>
      <c r="EQ62" s="102"/>
      <c r="ER62" s="116" t="s">
        <v>878</v>
      </c>
      <c r="ES62" s="102"/>
      <c r="ET62" s="102"/>
      <c r="EU62" s="116" t="s">
        <v>887</v>
      </c>
      <c r="EV62" s="102"/>
      <c r="EW62" s="102"/>
      <c r="EX62" s="102"/>
      <c r="EY62" s="102"/>
      <c r="EZ62" s="102"/>
      <c r="FA62" s="102"/>
      <c r="FB62" s="116" t="s">
        <v>911</v>
      </c>
      <c r="FC62" s="102"/>
      <c r="FD62" s="102"/>
      <c r="FE62" s="102"/>
      <c r="FF62" s="116" t="s">
        <v>921</v>
      </c>
      <c r="FG62" s="102"/>
      <c r="FH62" s="102"/>
      <c r="FI62" s="102"/>
      <c r="FJ62" s="102"/>
      <c r="FK62" s="102"/>
      <c r="FL62" s="116" t="s">
        <v>901</v>
      </c>
      <c r="FM62" s="102"/>
      <c r="FN62" s="102"/>
      <c r="FO62" s="102"/>
      <c r="FP62" s="102"/>
      <c r="FQ62" s="102"/>
      <c r="FR62" s="102"/>
      <c r="FS62" s="116" t="s">
        <v>926</v>
      </c>
      <c r="FT62" s="102"/>
      <c r="FU62" s="102"/>
      <c r="FV62" s="102"/>
      <c r="FW62" s="102"/>
      <c r="FX62" s="116" t="s">
        <v>935</v>
      </c>
      <c r="FY62" s="102"/>
      <c r="FZ62" s="102"/>
      <c r="GA62" s="102"/>
      <c r="GB62" s="102"/>
      <c r="GC62" s="116" t="s">
        <v>944</v>
      </c>
      <c r="GD62" s="102"/>
      <c r="GE62" s="102"/>
      <c r="GF62" s="116" t="s">
        <v>953</v>
      </c>
      <c r="GG62" s="102"/>
      <c r="GH62" s="102"/>
      <c r="GI62" s="102"/>
      <c r="GJ62" s="102"/>
      <c r="GK62" s="102"/>
      <c r="GL62" s="102"/>
    </row>
    <row r="63" spans="1:194" x14ac:dyDescent="0.25">
      <c r="A63" s="118" t="s">
        <v>557</v>
      </c>
      <c r="B63" s="116" t="s">
        <v>570</v>
      </c>
      <c r="C63" s="118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6" t="s">
        <v>582</v>
      </c>
      <c r="P63" s="102"/>
      <c r="Q63" s="102"/>
      <c r="R63" s="116" t="s">
        <v>591</v>
      </c>
      <c r="S63" s="102"/>
      <c r="T63" s="102"/>
      <c r="U63" s="102"/>
      <c r="V63" s="102"/>
      <c r="W63" s="102"/>
      <c r="X63" s="102"/>
      <c r="Y63" s="116" t="s">
        <v>605</v>
      </c>
      <c r="Z63" s="102"/>
      <c r="AA63" s="102"/>
      <c r="AB63" s="102"/>
      <c r="AC63" s="116" t="s">
        <v>126</v>
      </c>
      <c r="AD63" s="102"/>
      <c r="AE63" s="116" t="s">
        <v>621</v>
      </c>
      <c r="AF63" s="102"/>
      <c r="AG63" s="102"/>
      <c r="AH63" s="102"/>
      <c r="AI63" s="102"/>
      <c r="AJ63" s="102"/>
      <c r="AK63" s="102"/>
      <c r="AL63" s="116" t="s">
        <v>647</v>
      </c>
      <c r="AM63" s="102"/>
      <c r="AN63" s="102"/>
      <c r="AO63" s="116" t="s">
        <v>634</v>
      </c>
      <c r="AP63" s="102"/>
      <c r="AQ63" s="102"/>
      <c r="AR63" s="102"/>
      <c r="AS63" s="102"/>
      <c r="AT63" s="102"/>
      <c r="AU63" s="102"/>
      <c r="AV63" s="116" t="s">
        <v>653</v>
      </c>
      <c r="AW63" s="102"/>
      <c r="AX63" s="102"/>
      <c r="AY63" s="102"/>
      <c r="AZ63" s="102"/>
      <c r="BA63" s="102"/>
      <c r="BB63" s="102"/>
      <c r="BC63" s="116" t="s">
        <v>664</v>
      </c>
      <c r="BD63" s="102"/>
      <c r="BE63" s="102"/>
      <c r="BF63" s="116" t="s">
        <v>676</v>
      </c>
      <c r="BG63" s="102"/>
      <c r="BH63" s="102"/>
      <c r="BI63" s="102"/>
      <c r="BJ63" s="102"/>
      <c r="BK63" s="102"/>
      <c r="BL63" s="102"/>
      <c r="BM63" s="116" t="s">
        <v>686</v>
      </c>
      <c r="BN63" s="102"/>
      <c r="BO63" s="102"/>
      <c r="BP63" s="102"/>
      <c r="BQ63" s="116" t="s">
        <v>695</v>
      </c>
      <c r="BR63" s="102"/>
      <c r="BS63" s="102"/>
      <c r="BT63" s="102"/>
      <c r="BU63" s="102"/>
      <c r="BV63" s="102"/>
      <c r="BW63" s="116" t="s">
        <v>706</v>
      </c>
      <c r="BX63" s="102"/>
      <c r="BY63" s="102"/>
      <c r="BZ63" s="116" t="s">
        <v>719</v>
      </c>
      <c r="CA63" s="102"/>
      <c r="CB63" s="102"/>
      <c r="CC63" s="102"/>
      <c r="CD63" s="102"/>
      <c r="CE63" s="102"/>
      <c r="CF63" s="102"/>
      <c r="CG63" s="116" t="s">
        <v>732</v>
      </c>
      <c r="CH63" s="102"/>
      <c r="CI63" s="102"/>
      <c r="CJ63" s="116" t="s">
        <v>742</v>
      </c>
      <c r="CK63" s="102"/>
      <c r="CL63" s="102"/>
      <c r="CM63" s="102"/>
      <c r="CN63" s="102"/>
      <c r="CO63" s="102"/>
      <c r="CP63" s="102"/>
      <c r="CQ63" s="116" t="s">
        <v>177</v>
      </c>
      <c r="CR63" s="102"/>
      <c r="CS63" s="102"/>
      <c r="CT63" s="116" t="s">
        <v>767</v>
      </c>
      <c r="CU63" s="102"/>
      <c r="CV63" s="102"/>
      <c r="CW63" s="116" t="s">
        <v>777</v>
      </c>
      <c r="CX63" s="102"/>
      <c r="CY63" s="102"/>
      <c r="CZ63" s="102"/>
      <c r="DA63" s="102"/>
      <c r="DB63" s="102"/>
      <c r="DC63" s="102"/>
      <c r="DD63" s="116" t="s">
        <v>783</v>
      </c>
      <c r="DE63" s="102"/>
      <c r="DF63" s="102"/>
      <c r="DG63" s="116" t="s">
        <v>795</v>
      </c>
      <c r="DH63" s="102"/>
      <c r="DI63" s="102"/>
      <c r="DJ63" s="116" t="s">
        <v>803</v>
      </c>
      <c r="DK63" s="102"/>
      <c r="DL63" s="102"/>
      <c r="DM63" s="116" t="s">
        <v>813</v>
      </c>
      <c r="DN63" s="102"/>
      <c r="DO63" s="102"/>
      <c r="DP63" s="102"/>
      <c r="DQ63" s="102"/>
      <c r="DR63" s="102"/>
      <c r="DS63" s="102"/>
      <c r="DT63" s="116" t="s">
        <v>826</v>
      </c>
      <c r="DU63" s="102"/>
      <c r="DV63" s="102"/>
      <c r="DW63" s="102"/>
      <c r="DX63" s="102"/>
      <c r="DY63" s="102"/>
      <c r="DZ63" s="102"/>
      <c r="EA63" s="116" t="s">
        <v>840</v>
      </c>
      <c r="EB63" s="102"/>
      <c r="EC63" s="102"/>
      <c r="ED63" s="102"/>
      <c r="EE63" s="102"/>
      <c r="EF63" s="102"/>
      <c r="EG63" s="102"/>
      <c r="EH63" s="116" t="s">
        <v>854</v>
      </c>
      <c r="EI63" s="102"/>
      <c r="EJ63" s="102"/>
      <c r="EK63" s="102"/>
      <c r="EL63" s="102"/>
      <c r="EM63" s="102"/>
      <c r="EN63" s="102"/>
      <c r="EO63" s="116" t="s">
        <v>868</v>
      </c>
      <c r="EP63" s="102"/>
      <c r="EQ63" s="102"/>
      <c r="ER63" s="116" t="s">
        <v>879</v>
      </c>
      <c r="ES63" s="102"/>
      <c r="ET63" s="102"/>
      <c r="EU63" s="116" t="s">
        <v>888</v>
      </c>
      <c r="EV63" s="102"/>
      <c r="EW63" s="102"/>
      <c r="EX63" s="102"/>
      <c r="EY63" s="102"/>
      <c r="EZ63" s="102"/>
      <c r="FA63" s="102"/>
      <c r="FB63" s="116" t="s">
        <v>912</v>
      </c>
      <c r="FC63" s="102"/>
      <c r="FD63" s="102"/>
      <c r="FE63" s="102"/>
      <c r="FF63" s="116" t="s">
        <v>922</v>
      </c>
      <c r="FG63" s="102"/>
      <c r="FH63" s="102"/>
      <c r="FI63" s="102"/>
      <c r="FJ63" s="102"/>
      <c r="FK63" s="102"/>
      <c r="FL63" s="116" t="s">
        <v>902</v>
      </c>
      <c r="FM63" s="102"/>
      <c r="FN63" s="102"/>
      <c r="FO63" s="102"/>
      <c r="FP63" s="102"/>
      <c r="FQ63" s="102"/>
      <c r="FR63" s="102"/>
      <c r="FS63" s="116" t="s">
        <v>927</v>
      </c>
      <c r="FT63" s="102"/>
      <c r="FU63" s="102"/>
      <c r="FV63" s="102"/>
      <c r="FW63" s="102"/>
      <c r="FX63" s="116" t="s">
        <v>936</v>
      </c>
      <c r="FY63" s="102"/>
      <c r="FZ63" s="102"/>
      <c r="GA63" s="102"/>
      <c r="GB63" s="102"/>
      <c r="GC63" s="116" t="s">
        <v>945</v>
      </c>
      <c r="GD63" s="102"/>
      <c r="GE63" s="102"/>
      <c r="GF63" s="116" t="s">
        <v>954</v>
      </c>
      <c r="GG63" s="102"/>
      <c r="GH63" s="102"/>
      <c r="GI63" s="102"/>
      <c r="GJ63" s="102"/>
      <c r="GK63" s="102"/>
      <c r="GL63" s="102"/>
    </row>
    <row r="64" spans="1:194" ht="27" customHeight="1" x14ac:dyDescent="0.25">
      <c r="A64" s="103" t="s">
        <v>561</v>
      </c>
      <c r="B64" s="116" t="s">
        <v>571</v>
      </c>
      <c r="C64" s="118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6" t="s">
        <v>583</v>
      </c>
      <c r="P64" s="102"/>
      <c r="Q64" s="102"/>
      <c r="R64" s="116" t="s">
        <v>592</v>
      </c>
      <c r="S64" s="102"/>
      <c r="T64" s="102"/>
      <c r="U64" s="102"/>
      <c r="V64" s="102"/>
      <c r="W64" s="102"/>
      <c r="X64" s="102"/>
      <c r="Y64" s="116" t="s">
        <v>606</v>
      </c>
      <c r="Z64" s="102"/>
      <c r="AA64" s="102"/>
      <c r="AB64" s="102"/>
      <c r="AC64" s="116" t="s">
        <v>615</v>
      </c>
      <c r="AD64" s="102"/>
      <c r="AE64" s="116" t="s">
        <v>622</v>
      </c>
      <c r="AF64" s="102"/>
      <c r="AG64" s="102"/>
      <c r="AH64" s="102"/>
      <c r="AI64" s="102"/>
      <c r="AJ64" s="102"/>
      <c r="AK64" s="102"/>
      <c r="AL64" s="116" t="s">
        <v>647</v>
      </c>
      <c r="AM64" s="102"/>
      <c r="AN64" s="102"/>
      <c r="AO64" s="116" t="s">
        <v>635</v>
      </c>
      <c r="AP64" s="102"/>
      <c r="AQ64" s="102"/>
      <c r="AR64" s="102"/>
      <c r="AS64" s="102"/>
      <c r="AT64" s="102"/>
      <c r="AU64" s="102"/>
      <c r="AV64" s="116" t="s">
        <v>654</v>
      </c>
      <c r="AW64" s="102"/>
      <c r="AX64" s="102"/>
      <c r="AY64" s="102"/>
      <c r="AZ64" s="102"/>
      <c r="BA64" s="102"/>
      <c r="BB64" s="102"/>
      <c r="BC64" s="116" t="s">
        <v>665</v>
      </c>
      <c r="BD64" s="102"/>
      <c r="BE64" s="102"/>
      <c r="BF64" s="116" t="s">
        <v>677</v>
      </c>
      <c r="BG64" s="102"/>
      <c r="BH64" s="102"/>
      <c r="BI64" s="102"/>
      <c r="BJ64" s="102"/>
      <c r="BK64" s="102"/>
      <c r="BL64" s="102"/>
      <c r="BM64" s="116" t="s">
        <v>687</v>
      </c>
      <c r="BN64" s="102"/>
      <c r="BO64" s="102"/>
      <c r="BP64" s="102"/>
      <c r="BQ64" s="116" t="s">
        <v>696</v>
      </c>
      <c r="BR64" s="102"/>
      <c r="BS64" s="102"/>
      <c r="BT64" s="102"/>
      <c r="BU64" s="102"/>
      <c r="BV64" s="102"/>
      <c r="BW64" s="116" t="s">
        <v>707</v>
      </c>
      <c r="BX64" s="102"/>
      <c r="BY64" s="102"/>
      <c r="BZ64" s="116" t="s">
        <v>720</v>
      </c>
      <c r="CA64" s="102"/>
      <c r="CB64" s="102"/>
      <c r="CC64" s="102"/>
      <c r="CD64" s="102"/>
      <c r="CE64" s="102"/>
      <c r="CF64" s="102"/>
      <c r="CG64" s="116" t="s">
        <v>733</v>
      </c>
      <c r="CH64" s="102"/>
      <c r="CI64" s="102"/>
      <c r="CJ64" s="116" t="s">
        <v>743</v>
      </c>
      <c r="CK64" s="102"/>
      <c r="CL64" s="102"/>
      <c r="CM64" s="102"/>
      <c r="CN64" s="102"/>
      <c r="CO64" s="102"/>
      <c r="CP64" s="102"/>
      <c r="CQ64" s="116" t="s">
        <v>755</v>
      </c>
      <c r="CR64" s="102"/>
      <c r="CS64" s="102"/>
      <c r="CT64" s="116" t="s">
        <v>768</v>
      </c>
      <c r="CU64" s="102"/>
      <c r="CV64" s="102"/>
      <c r="CW64" s="116" t="s">
        <v>777</v>
      </c>
      <c r="CX64" s="102"/>
      <c r="CY64" s="102"/>
      <c r="CZ64" s="102"/>
      <c r="DA64" s="102"/>
      <c r="DB64" s="102"/>
      <c r="DC64" s="102"/>
      <c r="DD64" s="116" t="s">
        <v>784</v>
      </c>
      <c r="DE64" s="102"/>
      <c r="DF64" s="102"/>
      <c r="DG64" s="116" t="s">
        <v>796</v>
      </c>
      <c r="DH64" s="102"/>
      <c r="DI64" s="102"/>
      <c r="DJ64" s="116" t="s">
        <v>804</v>
      </c>
      <c r="DK64" s="102"/>
      <c r="DL64" s="102"/>
      <c r="DM64" s="116" t="s">
        <v>814</v>
      </c>
      <c r="DN64" s="102"/>
      <c r="DO64" s="102"/>
      <c r="DP64" s="102"/>
      <c r="DQ64" s="102"/>
      <c r="DR64" s="102"/>
      <c r="DS64" s="102"/>
      <c r="DT64" s="116" t="s">
        <v>827</v>
      </c>
      <c r="DU64" s="102"/>
      <c r="DV64" s="102"/>
      <c r="DW64" s="102"/>
      <c r="DX64" s="102"/>
      <c r="DY64" s="102"/>
      <c r="DZ64" s="102"/>
      <c r="EA64" s="116" t="s">
        <v>841</v>
      </c>
      <c r="EB64" s="102"/>
      <c r="EC64" s="102"/>
      <c r="ED64" s="102"/>
      <c r="EE64" s="102"/>
      <c r="EF64" s="102"/>
      <c r="EG64" s="102"/>
      <c r="EH64" s="116" t="s">
        <v>855</v>
      </c>
      <c r="EI64" s="102"/>
      <c r="EJ64" s="102"/>
      <c r="EK64" s="102"/>
      <c r="EL64" s="102"/>
      <c r="EM64" s="102"/>
      <c r="EN64" s="102"/>
      <c r="EO64" s="116" t="s">
        <v>869</v>
      </c>
      <c r="EP64" s="102"/>
      <c r="EQ64" s="102"/>
      <c r="ER64" s="116" t="s">
        <v>880</v>
      </c>
      <c r="ES64" s="102"/>
      <c r="ET64" s="102"/>
      <c r="EU64" s="116" t="s">
        <v>889</v>
      </c>
      <c r="EV64" s="102"/>
      <c r="EW64" s="102"/>
      <c r="EX64" s="102"/>
      <c r="EY64" s="102"/>
      <c r="EZ64" s="102"/>
      <c r="FA64" s="102"/>
      <c r="FB64" s="116" t="s">
        <v>913</v>
      </c>
      <c r="FC64" s="102"/>
      <c r="FD64" s="102"/>
      <c r="FE64" s="102"/>
      <c r="FF64" s="116" t="s">
        <v>737</v>
      </c>
      <c r="FG64" s="102"/>
      <c r="FH64" s="102"/>
      <c r="FI64" s="102"/>
      <c r="FJ64" s="102"/>
      <c r="FK64" s="102"/>
      <c r="FL64" s="116" t="s">
        <v>903</v>
      </c>
      <c r="FM64" s="102"/>
      <c r="FN64" s="102"/>
      <c r="FO64" s="102"/>
      <c r="FP64" s="102"/>
      <c r="FQ64" s="102"/>
      <c r="FR64" s="102"/>
      <c r="FS64" s="116" t="s">
        <v>928</v>
      </c>
      <c r="FT64" s="102"/>
      <c r="FU64" s="102"/>
      <c r="FV64" s="102"/>
      <c r="FW64" s="102"/>
      <c r="FX64" s="116" t="s">
        <v>937</v>
      </c>
      <c r="FY64" s="102"/>
      <c r="FZ64" s="102"/>
      <c r="GA64" s="102"/>
      <c r="GB64" s="102"/>
      <c r="GC64" s="116" t="s">
        <v>946</v>
      </c>
      <c r="GD64" s="102"/>
      <c r="GE64" s="102"/>
      <c r="GF64" s="116" t="s">
        <v>955</v>
      </c>
      <c r="GG64" s="102"/>
      <c r="GH64" s="102"/>
      <c r="GI64" s="102"/>
      <c r="GJ64" s="102"/>
      <c r="GK64" s="102"/>
      <c r="GL64" s="102"/>
    </row>
    <row r="65" spans="1:194" ht="27.75" customHeight="1" x14ac:dyDescent="0.25">
      <c r="A65" s="103" t="s">
        <v>562</v>
      </c>
      <c r="B65" s="116" t="s">
        <v>572</v>
      </c>
      <c r="C65" s="118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6" t="s">
        <v>573</v>
      </c>
      <c r="P65" s="102"/>
      <c r="Q65" s="102"/>
      <c r="R65" s="116" t="s">
        <v>593</v>
      </c>
      <c r="S65" s="102"/>
      <c r="T65" s="102"/>
      <c r="U65" s="102"/>
      <c r="V65" s="102"/>
      <c r="W65" s="102"/>
      <c r="X65" s="102"/>
      <c r="Y65" s="116" t="s">
        <v>607</v>
      </c>
      <c r="Z65" s="102"/>
      <c r="AA65" s="102"/>
      <c r="AB65" s="102"/>
      <c r="AC65" s="116" t="s">
        <v>574</v>
      </c>
      <c r="AD65" s="102"/>
      <c r="AE65" s="116" t="s">
        <v>623</v>
      </c>
      <c r="AF65" s="102"/>
      <c r="AG65" s="102"/>
      <c r="AH65" s="102"/>
      <c r="AI65" s="102"/>
      <c r="AJ65" s="102"/>
      <c r="AK65" s="102"/>
      <c r="AL65" s="116" t="s">
        <v>573</v>
      </c>
      <c r="AM65" s="102"/>
      <c r="AN65" s="102"/>
      <c r="AO65" s="116" t="s">
        <v>636</v>
      </c>
      <c r="AP65" s="102"/>
      <c r="AQ65" s="102"/>
      <c r="AR65" s="102"/>
      <c r="AS65" s="102"/>
      <c r="AT65" s="102"/>
      <c r="AU65" s="102"/>
      <c r="AV65" s="116" t="s">
        <v>655</v>
      </c>
      <c r="AW65" s="102"/>
      <c r="AX65" s="102"/>
      <c r="AY65" s="102"/>
      <c r="AZ65" s="102"/>
      <c r="BA65" s="102"/>
      <c r="BB65" s="102"/>
      <c r="BC65" s="116" t="s">
        <v>666</v>
      </c>
      <c r="BD65" s="102"/>
      <c r="BE65" s="102"/>
      <c r="BF65" s="116" t="s">
        <v>678</v>
      </c>
      <c r="BG65" s="102"/>
      <c r="BH65" s="102"/>
      <c r="BI65" s="102"/>
      <c r="BJ65" s="102"/>
      <c r="BK65" s="102"/>
      <c r="BL65" s="102"/>
      <c r="BM65" s="116" t="s">
        <v>688</v>
      </c>
      <c r="BN65" s="102"/>
      <c r="BO65" s="102"/>
      <c r="BP65" s="102"/>
      <c r="BQ65" s="116" t="s">
        <v>697</v>
      </c>
      <c r="BR65" s="102"/>
      <c r="BS65" s="102"/>
      <c r="BT65" s="102"/>
      <c r="BU65" s="102"/>
      <c r="BV65" s="102"/>
      <c r="BW65" s="116" t="s">
        <v>708</v>
      </c>
      <c r="BX65" s="102"/>
      <c r="BY65" s="102"/>
      <c r="BZ65" s="116" t="s">
        <v>721</v>
      </c>
      <c r="CA65" s="102"/>
      <c r="CB65" s="102"/>
      <c r="CC65" s="102"/>
      <c r="CD65" s="102"/>
      <c r="CE65" s="102"/>
      <c r="CF65" s="102"/>
      <c r="CG65" s="116" t="s">
        <v>734</v>
      </c>
      <c r="CH65" s="102"/>
      <c r="CI65" s="102"/>
      <c r="CJ65" s="116" t="s">
        <v>744</v>
      </c>
      <c r="CK65" s="102"/>
      <c r="CL65" s="102"/>
      <c r="CM65" s="102"/>
      <c r="CN65" s="102"/>
      <c r="CO65" s="102"/>
      <c r="CP65" s="102"/>
      <c r="CQ65" s="116" t="s">
        <v>756</v>
      </c>
      <c r="CR65" s="102"/>
      <c r="CS65" s="102"/>
      <c r="CT65" s="116" t="s">
        <v>769</v>
      </c>
      <c r="CU65" s="102"/>
      <c r="CV65" s="102"/>
      <c r="CW65" s="116" t="s">
        <v>573</v>
      </c>
      <c r="CX65" s="102"/>
      <c r="CY65" s="102"/>
      <c r="CZ65" s="102"/>
      <c r="DA65" s="102"/>
      <c r="DB65" s="102"/>
      <c r="DC65" s="102"/>
      <c r="DD65" s="116" t="s">
        <v>785</v>
      </c>
      <c r="DE65" s="102"/>
      <c r="DF65" s="102"/>
      <c r="DG65" s="116" t="s">
        <v>797</v>
      </c>
      <c r="DH65" s="102"/>
      <c r="DI65" s="102"/>
      <c r="DJ65" s="116" t="s">
        <v>805</v>
      </c>
      <c r="DK65" s="102"/>
      <c r="DL65" s="102"/>
      <c r="DM65" s="116" t="s">
        <v>815</v>
      </c>
      <c r="DN65" s="102"/>
      <c r="DO65" s="102"/>
      <c r="DP65" s="102"/>
      <c r="DQ65" s="102"/>
      <c r="DR65" s="102"/>
      <c r="DS65" s="102"/>
      <c r="DT65" s="116" t="s">
        <v>828</v>
      </c>
      <c r="DU65" s="102"/>
      <c r="DV65" s="102"/>
      <c r="DW65" s="102"/>
      <c r="DX65" s="102"/>
      <c r="DY65" s="102"/>
      <c r="DZ65" s="102"/>
      <c r="EA65" s="116" t="s">
        <v>842</v>
      </c>
      <c r="EB65" s="102"/>
      <c r="EC65" s="102"/>
      <c r="ED65" s="102"/>
      <c r="EE65" s="102"/>
      <c r="EF65" s="102"/>
      <c r="EG65" s="102"/>
      <c r="EH65" s="116" t="s">
        <v>856</v>
      </c>
      <c r="EI65" s="102"/>
      <c r="EJ65" s="102"/>
      <c r="EK65" s="102"/>
      <c r="EL65" s="102"/>
      <c r="EM65" s="102"/>
      <c r="EN65" s="102"/>
      <c r="EO65" s="116" t="s">
        <v>870</v>
      </c>
      <c r="EP65" s="102"/>
      <c r="EQ65" s="102"/>
      <c r="ER65" s="116" t="s">
        <v>881</v>
      </c>
      <c r="ES65" s="102"/>
      <c r="ET65" s="102"/>
      <c r="EU65" s="116" t="s">
        <v>890</v>
      </c>
      <c r="EV65" s="102"/>
      <c r="EW65" s="102"/>
      <c r="EX65" s="102"/>
      <c r="EY65" s="102"/>
      <c r="EZ65" s="102"/>
      <c r="FA65" s="102"/>
      <c r="FB65" s="116" t="s">
        <v>914</v>
      </c>
      <c r="FC65" s="102"/>
      <c r="FD65" s="102"/>
      <c r="FE65" s="102"/>
      <c r="FF65" s="116" t="s">
        <v>573</v>
      </c>
      <c r="FG65" s="102"/>
      <c r="FH65" s="102"/>
      <c r="FI65" s="102"/>
      <c r="FJ65" s="102"/>
      <c r="FK65" s="102"/>
      <c r="FL65" s="116" t="s">
        <v>904</v>
      </c>
      <c r="FM65" s="102"/>
      <c r="FN65" s="102"/>
      <c r="FO65" s="102"/>
      <c r="FP65" s="102"/>
      <c r="FQ65" s="102"/>
      <c r="FR65" s="102"/>
      <c r="FS65" s="116" t="s">
        <v>929</v>
      </c>
      <c r="FT65" s="102"/>
      <c r="FU65" s="102"/>
      <c r="FV65" s="102"/>
      <c r="FW65" s="102"/>
      <c r="FX65" s="116" t="s">
        <v>643</v>
      </c>
      <c r="FY65" s="102"/>
      <c r="FZ65" s="102"/>
      <c r="GA65" s="102"/>
      <c r="GB65" s="102"/>
      <c r="GC65" s="116" t="s">
        <v>885</v>
      </c>
      <c r="GD65" s="102"/>
      <c r="GE65" s="102"/>
      <c r="GF65" s="116" t="s">
        <v>611</v>
      </c>
      <c r="GG65" s="102"/>
      <c r="GH65" s="102"/>
      <c r="GI65" s="102"/>
      <c r="GJ65" s="102"/>
      <c r="GK65" s="102"/>
      <c r="GL65" s="102"/>
    </row>
    <row r="66" spans="1:194" ht="25.5" x14ac:dyDescent="0.25">
      <c r="A66" s="103" t="s">
        <v>564</v>
      </c>
      <c r="B66" s="116" t="s">
        <v>573</v>
      </c>
      <c r="C66" s="118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6" t="s">
        <v>584</v>
      </c>
      <c r="P66" s="102"/>
      <c r="Q66" s="102"/>
      <c r="R66" s="116" t="s">
        <v>594</v>
      </c>
      <c r="S66" s="102"/>
      <c r="T66" s="102"/>
      <c r="U66" s="102"/>
      <c r="V66" s="102"/>
      <c r="W66" s="102"/>
      <c r="X66" s="102"/>
      <c r="Y66" s="116" t="s">
        <v>573</v>
      </c>
      <c r="Z66" s="102"/>
      <c r="AA66" s="102"/>
      <c r="AB66" s="102"/>
      <c r="AC66" s="116" t="s">
        <v>573</v>
      </c>
      <c r="AD66" s="102"/>
      <c r="AE66" s="116" t="s">
        <v>624</v>
      </c>
      <c r="AF66" s="102"/>
      <c r="AG66" s="102"/>
      <c r="AH66" s="102"/>
      <c r="AI66" s="102"/>
      <c r="AJ66" s="102"/>
      <c r="AK66" s="102"/>
      <c r="AL66" s="116" t="s">
        <v>573</v>
      </c>
      <c r="AM66" s="102"/>
      <c r="AN66" s="102"/>
      <c r="AO66" s="116" t="s">
        <v>637</v>
      </c>
      <c r="AP66" s="102"/>
      <c r="AQ66" s="102"/>
      <c r="AR66" s="102"/>
      <c r="AS66" s="102"/>
      <c r="AT66" s="102"/>
      <c r="AU66" s="102"/>
      <c r="AV66" s="116" t="s">
        <v>656</v>
      </c>
      <c r="AW66" s="102"/>
      <c r="AX66" s="102"/>
      <c r="AY66" s="102"/>
      <c r="AZ66" s="102"/>
      <c r="BA66" s="102"/>
      <c r="BB66" s="102"/>
      <c r="BC66" s="116" t="s">
        <v>667</v>
      </c>
      <c r="BD66" s="102"/>
      <c r="BE66" s="102"/>
      <c r="BF66" s="116" t="s">
        <v>573</v>
      </c>
      <c r="BG66" s="102"/>
      <c r="BH66" s="102"/>
      <c r="BI66" s="102"/>
      <c r="BJ66" s="102"/>
      <c r="BK66" s="102"/>
      <c r="BL66" s="102"/>
      <c r="BM66" s="116" t="s">
        <v>573</v>
      </c>
      <c r="BN66" s="102"/>
      <c r="BO66" s="102"/>
      <c r="BP66" s="102"/>
      <c r="BQ66" s="116" t="s">
        <v>698</v>
      </c>
      <c r="BR66" s="102"/>
      <c r="BS66" s="102"/>
      <c r="BT66" s="102"/>
      <c r="BU66" s="102"/>
      <c r="BV66" s="102"/>
      <c r="BW66" s="116" t="s">
        <v>709</v>
      </c>
      <c r="BX66" s="102"/>
      <c r="BY66" s="102"/>
      <c r="BZ66" s="116" t="s">
        <v>612</v>
      </c>
      <c r="CA66" s="102"/>
      <c r="CB66" s="102"/>
      <c r="CC66" s="102"/>
      <c r="CD66" s="102"/>
      <c r="CE66" s="102"/>
      <c r="CF66" s="102"/>
      <c r="CG66" s="116" t="s">
        <v>573</v>
      </c>
      <c r="CH66" s="102"/>
      <c r="CI66" s="102"/>
      <c r="CJ66" s="116" t="s">
        <v>573</v>
      </c>
      <c r="CK66" s="102"/>
      <c r="CL66" s="102"/>
      <c r="CM66" s="102"/>
      <c r="CN66" s="102"/>
      <c r="CO66" s="102"/>
      <c r="CP66" s="102"/>
      <c r="CQ66" s="116" t="s">
        <v>757</v>
      </c>
      <c r="CR66" s="102"/>
      <c r="CS66" s="102"/>
      <c r="CT66" s="116" t="s">
        <v>573</v>
      </c>
      <c r="CU66" s="102"/>
      <c r="CV66" s="102"/>
      <c r="CW66" s="116" t="s">
        <v>573</v>
      </c>
      <c r="CX66" s="102"/>
      <c r="CY66" s="102"/>
      <c r="CZ66" s="102"/>
      <c r="DA66" s="102"/>
      <c r="DB66" s="102"/>
      <c r="DC66" s="102"/>
      <c r="DD66" s="116" t="s">
        <v>573</v>
      </c>
      <c r="DE66" s="102"/>
      <c r="DF66" s="102"/>
      <c r="DG66" s="116" t="s">
        <v>637</v>
      </c>
      <c r="DH66" s="102"/>
      <c r="DI66" s="102"/>
      <c r="DJ66" s="116" t="s">
        <v>771</v>
      </c>
      <c r="DK66" s="102"/>
      <c r="DL66" s="102"/>
      <c r="DM66" s="116" t="s">
        <v>816</v>
      </c>
      <c r="DN66" s="102"/>
      <c r="DO66" s="102"/>
      <c r="DP66" s="102"/>
      <c r="DQ66" s="102"/>
      <c r="DR66" s="102"/>
      <c r="DS66" s="102"/>
      <c r="DT66" s="116" t="s">
        <v>829</v>
      </c>
      <c r="DU66" s="102"/>
      <c r="DV66" s="102"/>
      <c r="DW66" s="102"/>
      <c r="DX66" s="102"/>
      <c r="DY66" s="102"/>
      <c r="DZ66" s="102"/>
      <c r="EA66" s="116" t="s">
        <v>843</v>
      </c>
      <c r="EB66" s="102"/>
      <c r="EC66" s="102"/>
      <c r="ED66" s="102"/>
      <c r="EE66" s="102"/>
      <c r="EF66" s="102"/>
      <c r="EG66" s="102"/>
      <c r="EH66" s="116" t="s">
        <v>857</v>
      </c>
      <c r="EI66" s="102"/>
      <c r="EJ66" s="102"/>
      <c r="EK66" s="102"/>
      <c r="EL66" s="102"/>
      <c r="EM66" s="102"/>
      <c r="EN66" s="102"/>
      <c r="EO66" s="116" t="s">
        <v>871</v>
      </c>
      <c r="EP66" s="102"/>
      <c r="EQ66" s="102"/>
      <c r="ER66" s="116" t="s">
        <v>573</v>
      </c>
      <c r="ES66" s="102"/>
      <c r="ET66" s="102"/>
      <c r="EU66" s="116" t="s">
        <v>891</v>
      </c>
      <c r="EV66" s="102"/>
      <c r="EW66" s="102"/>
      <c r="EX66" s="102"/>
      <c r="EY66" s="102"/>
      <c r="EZ66" s="102"/>
      <c r="FA66" s="102"/>
      <c r="FB66" s="116" t="s">
        <v>915</v>
      </c>
      <c r="FC66" s="102"/>
      <c r="FD66" s="102"/>
      <c r="FE66" s="102"/>
      <c r="FF66" s="116" t="s">
        <v>578</v>
      </c>
      <c r="FG66" s="102"/>
      <c r="FH66" s="102"/>
      <c r="FI66" s="102"/>
      <c r="FJ66" s="102"/>
      <c r="FK66" s="102"/>
      <c r="FL66" s="116" t="s">
        <v>612</v>
      </c>
      <c r="FM66" s="102"/>
      <c r="FN66" s="102"/>
      <c r="FO66" s="102"/>
      <c r="FP66" s="102"/>
      <c r="FQ66" s="102"/>
      <c r="FR66" s="102"/>
      <c r="FS66" s="116" t="s">
        <v>780</v>
      </c>
      <c r="FT66" s="102"/>
      <c r="FU66" s="102"/>
      <c r="FV66" s="102"/>
      <c r="FW66" s="102"/>
      <c r="FX66" s="116" t="s">
        <v>573</v>
      </c>
      <c r="FY66" s="102"/>
      <c r="FZ66" s="102"/>
      <c r="GA66" s="102"/>
      <c r="GB66" s="102"/>
      <c r="GC66" s="116" t="s">
        <v>573</v>
      </c>
      <c r="GD66" s="102"/>
      <c r="GE66" s="102"/>
      <c r="GF66" s="116" t="s">
        <v>573</v>
      </c>
      <c r="GG66" s="102"/>
      <c r="GH66" s="102"/>
      <c r="GI66" s="102"/>
      <c r="GJ66" s="102"/>
      <c r="GK66" s="102"/>
      <c r="GL66" s="102"/>
    </row>
    <row r="67" spans="1:194" ht="25.5" x14ac:dyDescent="0.25">
      <c r="A67" s="103" t="s">
        <v>565</v>
      </c>
      <c r="B67" s="116" t="s">
        <v>573</v>
      </c>
      <c r="C67" s="118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6" t="s">
        <v>585</v>
      </c>
      <c r="P67" s="102"/>
      <c r="Q67" s="102"/>
      <c r="R67" s="116" t="s">
        <v>595</v>
      </c>
      <c r="S67" s="102"/>
      <c r="T67" s="102"/>
      <c r="U67" s="102"/>
      <c r="V67" s="102"/>
      <c r="W67" s="102"/>
      <c r="X67" s="102"/>
      <c r="Y67" s="116" t="s">
        <v>573</v>
      </c>
      <c r="Z67" s="102"/>
      <c r="AA67" s="102"/>
      <c r="AB67" s="102"/>
      <c r="AC67" s="116" t="s">
        <v>573</v>
      </c>
      <c r="AD67" s="102"/>
      <c r="AE67" s="116" t="s">
        <v>625</v>
      </c>
      <c r="AF67" s="102"/>
      <c r="AG67" s="102"/>
      <c r="AH67" s="102"/>
      <c r="AI67" s="102"/>
      <c r="AJ67" s="102"/>
      <c r="AK67" s="102"/>
      <c r="AL67" s="116" t="s">
        <v>573</v>
      </c>
      <c r="AM67" s="102"/>
      <c r="AN67" s="102"/>
      <c r="AO67" s="116" t="s">
        <v>638</v>
      </c>
      <c r="AP67" s="102"/>
      <c r="AQ67" s="102"/>
      <c r="AR67" s="102"/>
      <c r="AS67" s="102"/>
      <c r="AT67" s="102"/>
      <c r="AU67" s="102"/>
      <c r="AV67" s="116" t="s">
        <v>573</v>
      </c>
      <c r="AW67" s="102"/>
      <c r="AX67" s="102"/>
      <c r="AY67" s="102"/>
      <c r="AZ67" s="102"/>
      <c r="BA67" s="102"/>
      <c r="BB67" s="102"/>
      <c r="BC67" s="116" t="s">
        <v>573</v>
      </c>
      <c r="BD67" s="102"/>
      <c r="BE67" s="102"/>
      <c r="BF67" s="116" t="s">
        <v>573</v>
      </c>
      <c r="BG67" s="102"/>
      <c r="BH67" s="102"/>
      <c r="BI67" s="102"/>
      <c r="BJ67" s="102"/>
      <c r="BK67" s="102"/>
      <c r="BL67" s="102"/>
      <c r="BM67" s="116" t="s">
        <v>572</v>
      </c>
      <c r="BN67" s="102"/>
      <c r="BO67" s="102"/>
      <c r="BP67" s="102"/>
      <c r="BQ67" s="116" t="s">
        <v>573</v>
      </c>
      <c r="BR67" s="102"/>
      <c r="BS67" s="102"/>
      <c r="BT67" s="102"/>
      <c r="BU67" s="102"/>
      <c r="BV67" s="102"/>
      <c r="BW67" s="116" t="s">
        <v>673</v>
      </c>
      <c r="BX67" s="102"/>
      <c r="BY67" s="102"/>
      <c r="BZ67" s="116" t="s">
        <v>722</v>
      </c>
      <c r="CA67" s="102"/>
      <c r="CB67" s="102"/>
      <c r="CC67" s="102"/>
      <c r="CD67" s="102"/>
      <c r="CE67" s="102"/>
      <c r="CF67" s="102"/>
      <c r="CG67" s="116" t="s">
        <v>573</v>
      </c>
      <c r="CH67" s="102"/>
      <c r="CI67" s="102"/>
      <c r="CJ67" s="116" t="s">
        <v>745</v>
      </c>
      <c r="CK67" s="102"/>
      <c r="CL67" s="102"/>
      <c r="CM67" s="102"/>
      <c r="CN67" s="102"/>
      <c r="CO67" s="102"/>
      <c r="CP67" s="102"/>
      <c r="CQ67" s="116" t="s">
        <v>758</v>
      </c>
      <c r="CR67" s="102"/>
      <c r="CS67" s="102"/>
      <c r="CT67" s="116" t="s">
        <v>770</v>
      </c>
      <c r="CU67" s="102"/>
      <c r="CV67" s="102"/>
      <c r="CW67" s="116" t="s">
        <v>573</v>
      </c>
      <c r="CX67" s="102"/>
      <c r="CY67" s="102"/>
      <c r="CZ67" s="102"/>
      <c r="DA67" s="102"/>
      <c r="DB67" s="102"/>
      <c r="DC67" s="102"/>
      <c r="DD67" s="116" t="s">
        <v>786</v>
      </c>
      <c r="DE67" s="102"/>
      <c r="DF67" s="102"/>
      <c r="DG67" s="116" t="s">
        <v>611</v>
      </c>
      <c r="DH67" s="102"/>
      <c r="DI67" s="102"/>
      <c r="DJ67" s="116" t="s">
        <v>806</v>
      </c>
      <c r="DK67" s="102"/>
      <c r="DL67" s="102"/>
      <c r="DM67" s="116" t="s">
        <v>817</v>
      </c>
      <c r="DN67" s="102"/>
      <c r="DO67" s="102"/>
      <c r="DP67" s="102"/>
      <c r="DQ67" s="102"/>
      <c r="DR67" s="102"/>
      <c r="DS67" s="102"/>
      <c r="DT67" s="116" t="s">
        <v>830</v>
      </c>
      <c r="DU67" s="102"/>
      <c r="DV67" s="102"/>
      <c r="DW67" s="102"/>
      <c r="DX67" s="102"/>
      <c r="DY67" s="102"/>
      <c r="DZ67" s="102"/>
      <c r="EA67" s="116" t="s">
        <v>844</v>
      </c>
      <c r="EB67" s="102"/>
      <c r="EC67" s="102"/>
      <c r="ED67" s="102"/>
      <c r="EE67" s="102"/>
      <c r="EF67" s="102"/>
      <c r="EG67" s="102"/>
      <c r="EH67" s="116" t="s">
        <v>858</v>
      </c>
      <c r="EI67" s="102"/>
      <c r="EJ67" s="102"/>
      <c r="EK67" s="102"/>
      <c r="EL67" s="102"/>
      <c r="EM67" s="102"/>
      <c r="EN67" s="102"/>
      <c r="EO67" s="116" t="s">
        <v>780</v>
      </c>
      <c r="EP67" s="102"/>
      <c r="EQ67" s="102"/>
      <c r="ER67" s="116" t="s">
        <v>780</v>
      </c>
      <c r="ES67" s="102"/>
      <c r="ET67" s="102"/>
      <c r="EU67" s="116" t="s">
        <v>892</v>
      </c>
      <c r="EV67" s="102"/>
      <c r="EW67" s="102"/>
      <c r="EX67" s="102"/>
      <c r="EY67" s="102"/>
      <c r="EZ67" s="102"/>
      <c r="FA67" s="102"/>
      <c r="FB67" s="116" t="s">
        <v>728</v>
      </c>
      <c r="FC67" s="102"/>
      <c r="FD67" s="102"/>
      <c r="FE67" s="102"/>
      <c r="FF67" s="116" t="s">
        <v>612</v>
      </c>
      <c r="FG67" s="102"/>
      <c r="FH67" s="102"/>
      <c r="FI67" s="102"/>
      <c r="FJ67" s="102"/>
      <c r="FK67" s="102"/>
      <c r="FL67" s="116" t="s">
        <v>871</v>
      </c>
      <c r="FM67" s="102"/>
      <c r="FN67" s="102"/>
      <c r="FO67" s="102"/>
      <c r="FP67" s="102"/>
      <c r="FQ67" s="102"/>
      <c r="FR67" s="102"/>
      <c r="FS67" s="116" t="s">
        <v>618</v>
      </c>
      <c r="FT67" s="102"/>
      <c r="FU67" s="102"/>
      <c r="FV67" s="102"/>
      <c r="FW67" s="102"/>
      <c r="FX67" s="116" t="s">
        <v>938</v>
      </c>
      <c r="FY67" s="102"/>
      <c r="FZ67" s="102"/>
      <c r="GA67" s="102"/>
      <c r="GB67" s="102"/>
      <c r="GC67" s="116" t="s">
        <v>573</v>
      </c>
      <c r="GD67" s="102"/>
      <c r="GE67" s="102"/>
      <c r="GF67" s="116" t="s">
        <v>780</v>
      </c>
      <c r="GG67" s="102"/>
      <c r="GH67" s="102"/>
      <c r="GI67" s="102"/>
      <c r="GJ67" s="102"/>
      <c r="GK67" s="102"/>
      <c r="GL67" s="102"/>
    </row>
    <row r="68" spans="1:194" x14ac:dyDescent="0.25">
      <c r="A68" s="103" t="s">
        <v>566</v>
      </c>
      <c r="B68" s="116" t="s">
        <v>574</v>
      </c>
      <c r="C68" s="118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6" t="s">
        <v>573</v>
      </c>
      <c r="P68" s="102"/>
      <c r="Q68" s="102"/>
      <c r="R68" s="116" t="s">
        <v>596</v>
      </c>
      <c r="S68" s="102"/>
      <c r="T68" s="102"/>
      <c r="U68" s="102"/>
      <c r="V68" s="102"/>
      <c r="W68" s="102"/>
      <c r="X68" s="102"/>
      <c r="Y68" s="116" t="s">
        <v>573</v>
      </c>
      <c r="Z68" s="102"/>
      <c r="AA68" s="102"/>
      <c r="AB68" s="102"/>
      <c r="AC68" s="116" t="s">
        <v>573</v>
      </c>
      <c r="AD68" s="102"/>
      <c r="AE68" s="116" t="s">
        <v>126</v>
      </c>
      <c r="AF68" s="102"/>
      <c r="AG68" s="102"/>
      <c r="AH68" s="102"/>
      <c r="AI68" s="102"/>
      <c r="AJ68" s="102"/>
      <c r="AK68" s="102"/>
      <c r="AL68" s="116" t="s">
        <v>573</v>
      </c>
      <c r="AM68" s="102"/>
      <c r="AN68" s="102"/>
      <c r="AO68" s="116" t="s">
        <v>573</v>
      </c>
      <c r="AP68" s="102"/>
      <c r="AQ68" s="102"/>
      <c r="AR68" s="102"/>
      <c r="AS68" s="102"/>
      <c r="AT68" s="102"/>
      <c r="AU68" s="102"/>
      <c r="AV68" s="116" t="s">
        <v>573</v>
      </c>
      <c r="AW68" s="102"/>
      <c r="AX68" s="102"/>
      <c r="AY68" s="102"/>
      <c r="AZ68" s="102"/>
      <c r="BA68" s="102"/>
      <c r="BB68" s="102"/>
      <c r="BC68" s="116" t="s">
        <v>573</v>
      </c>
      <c r="BD68" s="102"/>
      <c r="BE68" s="102"/>
      <c r="BF68" s="116" t="s">
        <v>679</v>
      </c>
      <c r="BG68" s="102"/>
      <c r="BH68" s="102"/>
      <c r="BI68" s="102"/>
      <c r="BJ68" s="102"/>
      <c r="BK68" s="102"/>
      <c r="BL68" s="102"/>
      <c r="BM68" s="116" t="s">
        <v>573</v>
      </c>
      <c r="BN68" s="102"/>
      <c r="BO68" s="102"/>
      <c r="BP68" s="102"/>
      <c r="BQ68" s="116" t="s">
        <v>573</v>
      </c>
      <c r="BR68" s="102"/>
      <c r="BS68" s="102"/>
      <c r="BT68" s="102"/>
      <c r="BU68" s="102"/>
      <c r="BV68" s="102"/>
      <c r="BW68" s="116" t="s">
        <v>710</v>
      </c>
      <c r="BX68" s="102"/>
      <c r="BY68" s="102"/>
      <c r="BZ68" s="116" t="s">
        <v>723</v>
      </c>
      <c r="CA68" s="102"/>
      <c r="CB68" s="102"/>
      <c r="CC68" s="102"/>
      <c r="CD68" s="102"/>
      <c r="CE68" s="102"/>
      <c r="CF68" s="102"/>
      <c r="CG68" s="116" t="s">
        <v>573</v>
      </c>
      <c r="CH68" s="102"/>
      <c r="CI68" s="102"/>
      <c r="CJ68" s="116" t="s">
        <v>746</v>
      </c>
      <c r="CK68" s="102"/>
      <c r="CL68" s="102"/>
      <c r="CM68" s="102"/>
      <c r="CN68" s="102"/>
      <c r="CO68" s="102"/>
      <c r="CP68" s="102"/>
      <c r="CQ68" s="116" t="s">
        <v>759</v>
      </c>
      <c r="CR68" s="102"/>
      <c r="CS68" s="102"/>
      <c r="CT68" s="116" t="s">
        <v>771</v>
      </c>
      <c r="CU68" s="102"/>
      <c r="CV68" s="102"/>
      <c r="CW68" s="116" t="s">
        <v>573</v>
      </c>
      <c r="CX68" s="102"/>
      <c r="CY68" s="102"/>
      <c r="CZ68" s="102"/>
      <c r="DA68" s="102"/>
      <c r="DB68" s="102"/>
      <c r="DC68" s="102"/>
      <c r="DD68" s="116" t="s">
        <v>573</v>
      </c>
      <c r="DE68" s="102"/>
      <c r="DF68" s="102"/>
      <c r="DG68" s="116" t="s">
        <v>573</v>
      </c>
      <c r="DH68" s="102"/>
      <c r="DI68" s="102"/>
      <c r="DJ68" s="116" t="s">
        <v>573</v>
      </c>
      <c r="DK68" s="102"/>
      <c r="DL68" s="102"/>
      <c r="DM68" s="116" t="s">
        <v>644</v>
      </c>
      <c r="DN68" s="102"/>
      <c r="DO68" s="102"/>
      <c r="DP68" s="102"/>
      <c r="DQ68" s="102"/>
      <c r="DR68" s="102"/>
      <c r="DS68" s="102"/>
      <c r="DT68" s="116" t="s">
        <v>831</v>
      </c>
      <c r="DU68" s="102"/>
      <c r="DV68" s="102"/>
      <c r="DW68" s="102"/>
      <c r="DX68" s="102"/>
      <c r="DY68" s="102"/>
      <c r="DZ68" s="102"/>
      <c r="EA68" s="116" t="s">
        <v>845</v>
      </c>
      <c r="EB68" s="102"/>
      <c r="EC68" s="102"/>
      <c r="ED68" s="102"/>
      <c r="EE68" s="102"/>
      <c r="EF68" s="102"/>
      <c r="EG68" s="102"/>
      <c r="EH68" s="116" t="s">
        <v>859</v>
      </c>
      <c r="EI68" s="102"/>
      <c r="EJ68" s="102"/>
      <c r="EK68" s="102"/>
      <c r="EL68" s="102"/>
      <c r="EM68" s="102"/>
      <c r="EN68" s="102"/>
      <c r="EO68" s="116" t="s">
        <v>573</v>
      </c>
      <c r="EP68" s="102"/>
      <c r="EQ68" s="102"/>
      <c r="ER68" s="116" t="s">
        <v>573</v>
      </c>
      <c r="ES68" s="102"/>
      <c r="ET68" s="102"/>
      <c r="EU68" s="116" t="s">
        <v>893</v>
      </c>
      <c r="EV68" s="102"/>
      <c r="EW68" s="102"/>
      <c r="EX68" s="102"/>
      <c r="EY68" s="102"/>
      <c r="EZ68" s="102"/>
      <c r="FA68" s="102"/>
      <c r="FB68" s="116" t="s">
        <v>644</v>
      </c>
      <c r="FC68" s="102"/>
      <c r="FD68" s="102"/>
      <c r="FE68" s="102"/>
      <c r="FF68" s="116" t="s">
        <v>573</v>
      </c>
      <c r="FG68" s="102"/>
      <c r="FH68" s="102"/>
      <c r="FI68" s="102"/>
      <c r="FJ68" s="102"/>
      <c r="FK68" s="102"/>
      <c r="FL68" s="116" t="s">
        <v>584</v>
      </c>
      <c r="FM68" s="102"/>
      <c r="FN68" s="102"/>
      <c r="FO68" s="102"/>
      <c r="FP68" s="102"/>
      <c r="FQ68" s="102"/>
      <c r="FR68" s="102"/>
      <c r="FS68" s="116" t="s">
        <v>574</v>
      </c>
      <c r="FT68" s="102"/>
      <c r="FU68" s="102"/>
      <c r="FV68" s="102"/>
      <c r="FW68" s="102"/>
      <c r="FX68" s="116" t="s">
        <v>644</v>
      </c>
      <c r="FY68" s="102"/>
      <c r="FZ68" s="102"/>
      <c r="GA68" s="102"/>
      <c r="GB68" s="102"/>
      <c r="GC68" s="116" t="s">
        <v>947</v>
      </c>
      <c r="GD68" s="102"/>
      <c r="GE68" s="102"/>
      <c r="GF68" s="116" t="s">
        <v>573</v>
      </c>
      <c r="GG68" s="102"/>
      <c r="GH68" s="102"/>
      <c r="GI68" s="102"/>
      <c r="GJ68" s="102"/>
      <c r="GK68" s="102"/>
      <c r="GL68" s="102"/>
    </row>
    <row r="69" spans="1:194" x14ac:dyDescent="0.25">
      <c r="A69" s="103" t="s">
        <v>558</v>
      </c>
      <c r="B69" s="116" t="s">
        <v>575</v>
      </c>
      <c r="C69" s="118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6" t="s">
        <v>586</v>
      </c>
      <c r="P69" s="102"/>
      <c r="Q69" s="102"/>
      <c r="R69" s="116" t="s">
        <v>597</v>
      </c>
      <c r="S69" s="102"/>
      <c r="T69" s="102"/>
      <c r="U69" s="102"/>
      <c r="V69" s="102"/>
      <c r="W69" s="102"/>
      <c r="X69" s="102"/>
      <c r="Y69" s="116" t="s">
        <v>608</v>
      </c>
      <c r="Z69" s="102"/>
      <c r="AA69" s="102"/>
      <c r="AB69" s="102"/>
      <c r="AC69" s="116" t="s">
        <v>616</v>
      </c>
      <c r="AD69" s="102"/>
      <c r="AE69" s="116" t="s">
        <v>626</v>
      </c>
      <c r="AF69" s="102"/>
      <c r="AG69" s="102"/>
      <c r="AH69" s="102"/>
      <c r="AI69" s="102"/>
      <c r="AJ69" s="102"/>
      <c r="AK69" s="102"/>
      <c r="AL69" s="116" t="s">
        <v>648</v>
      </c>
      <c r="AM69" s="102"/>
      <c r="AN69" s="102"/>
      <c r="AO69" s="116" t="s">
        <v>639</v>
      </c>
      <c r="AP69" s="102"/>
      <c r="AQ69" s="102"/>
      <c r="AR69" s="102"/>
      <c r="AS69" s="102"/>
      <c r="AT69" s="102"/>
      <c r="AU69" s="102"/>
      <c r="AV69" s="116" t="s">
        <v>657</v>
      </c>
      <c r="AW69" s="102"/>
      <c r="AX69" s="102"/>
      <c r="AY69" s="102"/>
      <c r="AZ69" s="102"/>
      <c r="BA69" s="102"/>
      <c r="BB69" s="102"/>
      <c r="BC69" s="116" t="s">
        <v>668</v>
      </c>
      <c r="BD69" s="102"/>
      <c r="BE69" s="102"/>
      <c r="BF69" s="116" t="s">
        <v>680</v>
      </c>
      <c r="BG69" s="102"/>
      <c r="BH69" s="102"/>
      <c r="BI69" s="102"/>
      <c r="BJ69" s="102"/>
      <c r="BK69" s="102"/>
      <c r="BL69" s="102"/>
      <c r="BM69" s="116" t="s">
        <v>689</v>
      </c>
      <c r="BN69" s="102"/>
      <c r="BO69" s="102"/>
      <c r="BP69" s="102"/>
      <c r="BQ69" s="116" t="s">
        <v>699</v>
      </c>
      <c r="BR69" s="102"/>
      <c r="BS69" s="102"/>
      <c r="BT69" s="102"/>
      <c r="BU69" s="102"/>
      <c r="BV69" s="102"/>
      <c r="BW69" s="116" t="s">
        <v>711</v>
      </c>
      <c r="BX69" s="102"/>
      <c r="BY69" s="102"/>
      <c r="BZ69" s="116" t="s">
        <v>724</v>
      </c>
      <c r="CA69" s="102"/>
      <c r="CB69" s="102"/>
      <c r="CC69" s="102"/>
      <c r="CD69" s="102"/>
      <c r="CE69" s="102"/>
      <c r="CF69" s="102"/>
      <c r="CG69" s="116" t="s">
        <v>735</v>
      </c>
      <c r="CH69" s="102"/>
      <c r="CI69" s="102"/>
      <c r="CJ69" s="116" t="s">
        <v>747</v>
      </c>
      <c r="CK69" s="102"/>
      <c r="CL69" s="102"/>
      <c r="CM69" s="102"/>
      <c r="CN69" s="102"/>
      <c r="CO69" s="102"/>
      <c r="CP69" s="102"/>
      <c r="CQ69" s="116" t="s">
        <v>760</v>
      </c>
      <c r="CR69" s="102"/>
      <c r="CS69" s="102"/>
      <c r="CT69" s="116" t="s">
        <v>772</v>
      </c>
      <c r="CU69" s="102"/>
      <c r="CV69" s="102"/>
      <c r="CW69" s="116" t="s">
        <v>778</v>
      </c>
      <c r="CX69" s="102"/>
      <c r="CY69" s="102"/>
      <c r="CZ69" s="102"/>
      <c r="DA69" s="102"/>
      <c r="DB69" s="102"/>
      <c r="DC69" s="102"/>
      <c r="DD69" s="116" t="s">
        <v>787</v>
      </c>
      <c r="DE69" s="102"/>
      <c r="DF69" s="102"/>
      <c r="DG69" s="116" t="s">
        <v>798</v>
      </c>
      <c r="DH69" s="102"/>
      <c r="DI69" s="102"/>
      <c r="DJ69" s="116" t="s">
        <v>807</v>
      </c>
      <c r="DK69" s="102"/>
      <c r="DL69" s="102"/>
      <c r="DM69" s="116" t="s">
        <v>818</v>
      </c>
      <c r="DN69" s="102"/>
      <c r="DO69" s="102"/>
      <c r="DP69" s="102"/>
      <c r="DQ69" s="102"/>
      <c r="DR69" s="102"/>
      <c r="DS69" s="102"/>
      <c r="DT69" s="116" t="s">
        <v>832</v>
      </c>
      <c r="DU69" s="102"/>
      <c r="DV69" s="102"/>
      <c r="DW69" s="102"/>
      <c r="DX69" s="102"/>
      <c r="DY69" s="102"/>
      <c r="DZ69" s="102"/>
      <c r="EA69" s="116" t="s">
        <v>846</v>
      </c>
      <c r="EB69" s="102"/>
      <c r="EC69" s="102"/>
      <c r="ED69" s="102"/>
      <c r="EE69" s="102"/>
      <c r="EF69" s="102"/>
      <c r="EG69" s="102"/>
      <c r="EH69" s="116" t="s">
        <v>860</v>
      </c>
      <c r="EI69" s="102"/>
      <c r="EJ69" s="102"/>
      <c r="EK69" s="102"/>
      <c r="EL69" s="102"/>
      <c r="EM69" s="102"/>
      <c r="EN69" s="102"/>
      <c r="EO69" s="116" t="s">
        <v>872</v>
      </c>
      <c r="EP69" s="102"/>
      <c r="EQ69" s="102"/>
      <c r="ER69" s="116" t="s">
        <v>882</v>
      </c>
      <c r="ES69" s="102"/>
      <c r="ET69" s="102"/>
      <c r="EU69" s="116" t="s">
        <v>894</v>
      </c>
      <c r="EV69" s="102"/>
      <c r="EW69" s="102"/>
      <c r="EX69" s="102"/>
      <c r="EY69" s="102"/>
      <c r="EZ69" s="102"/>
      <c r="FA69" s="102"/>
      <c r="FB69" s="116" t="s">
        <v>916</v>
      </c>
      <c r="FC69" s="102"/>
      <c r="FD69" s="102"/>
      <c r="FE69" s="102"/>
      <c r="FF69" s="116" t="s">
        <v>923</v>
      </c>
      <c r="FG69" s="102"/>
      <c r="FH69" s="102"/>
      <c r="FI69" s="102"/>
      <c r="FJ69" s="102"/>
      <c r="FK69" s="102"/>
      <c r="FL69" s="116" t="s">
        <v>905</v>
      </c>
      <c r="FM69" s="102"/>
      <c r="FN69" s="102"/>
      <c r="FO69" s="102"/>
      <c r="FP69" s="102"/>
      <c r="FQ69" s="102"/>
      <c r="FR69" s="102"/>
      <c r="FS69" s="116" t="s">
        <v>930</v>
      </c>
      <c r="FT69" s="102"/>
      <c r="FU69" s="102"/>
      <c r="FV69" s="102"/>
      <c r="FW69" s="102"/>
      <c r="FX69" s="116" t="s">
        <v>939</v>
      </c>
      <c r="FY69" s="102"/>
      <c r="FZ69" s="102"/>
      <c r="GA69" s="102"/>
      <c r="GB69" s="102"/>
      <c r="GC69" s="116" t="s">
        <v>948</v>
      </c>
      <c r="GD69" s="102"/>
      <c r="GE69" s="102"/>
      <c r="GF69" s="116" t="s">
        <v>956</v>
      </c>
      <c r="GG69" s="102"/>
      <c r="GH69" s="102"/>
      <c r="GI69" s="102"/>
      <c r="GJ69" s="102"/>
      <c r="GK69" s="102"/>
      <c r="GL69" s="102"/>
    </row>
    <row r="70" spans="1:194" ht="27.75" customHeight="1" x14ac:dyDescent="0.25">
      <c r="A70" s="103" t="s">
        <v>561</v>
      </c>
      <c r="B70" s="116" t="s">
        <v>576</v>
      </c>
      <c r="C70" s="118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6" t="s">
        <v>587</v>
      </c>
      <c r="P70" s="102"/>
      <c r="Q70" s="102"/>
      <c r="R70" s="116" t="s">
        <v>598</v>
      </c>
      <c r="S70" s="102"/>
      <c r="T70" s="102"/>
      <c r="U70" s="102"/>
      <c r="V70" s="102"/>
      <c r="W70" s="102"/>
      <c r="X70" s="102"/>
      <c r="Y70" s="116" t="s">
        <v>184</v>
      </c>
      <c r="Z70" s="102"/>
      <c r="AA70" s="102"/>
      <c r="AB70" s="102"/>
      <c r="AC70" s="116" t="s">
        <v>617</v>
      </c>
      <c r="AD70" s="102"/>
      <c r="AE70" s="116" t="s">
        <v>627</v>
      </c>
      <c r="AF70" s="102"/>
      <c r="AG70" s="102"/>
      <c r="AH70" s="102"/>
      <c r="AI70" s="102"/>
      <c r="AJ70" s="102"/>
      <c r="AK70" s="102"/>
      <c r="AL70" s="116" t="s">
        <v>649</v>
      </c>
      <c r="AM70" s="102"/>
      <c r="AN70" s="102"/>
      <c r="AO70" s="116" t="s">
        <v>640</v>
      </c>
      <c r="AP70" s="102"/>
      <c r="AQ70" s="102"/>
      <c r="AR70" s="102"/>
      <c r="AS70" s="102"/>
      <c r="AT70" s="102"/>
      <c r="AU70" s="102"/>
      <c r="AV70" s="116" t="s">
        <v>658</v>
      </c>
      <c r="AW70" s="102"/>
      <c r="AX70" s="102"/>
      <c r="AY70" s="102"/>
      <c r="AZ70" s="102"/>
      <c r="BA70" s="102"/>
      <c r="BB70" s="102"/>
      <c r="BC70" s="116" t="s">
        <v>669</v>
      </c>
      <c r="BD70" s="102"/>
      <c r="BE70" s="102"/>
      <c r="BF70" s="116" t="s">
        <v>681</v>
      </c>
      <c r="BG70" s="102"/>
      <c r="BH70" s="102"/>
      <c r="BI70" s="102"/>
      <c r="BJ70" s="102"/>
      <c r="BK70" s="102"/>
      <c r="BL70" s="102"/>
      <c r="BM70" s="116" t="s">
        <v>690</v>
      </c>
      <c r="BN70" s="102"/>
      <c r="BO70" s="102"/>
      <c r="BP70" s="102"/>
      <c r="BQ70" s="116" t="s">
        <v>700</v>
      </c>
      <c r="BR70" s="102"/>
      <c r="BS70" s="102"/>
      <c r="BT70" s="102"/>
      <c r="BU70" s="102"/>
      <c r="BV70" s="102"/>
      <c r="BW70" s="116" t="s">
        <v>712</v>
      </c>
      <c r="BX70" s="102"/>
      <c r="BY70" s="102"/>
      <c r="BZ70" s="116" t="s">
        <v>725</v>
      </c>
      <c r="CA70" s="102"/>
      <c r="CB70" s="102"/>
      <c r="CC70" s="102"/>
      <c r="CD70" s="102"/>
      <c r="CE70" s="102"/>
      <c r="CF70" s="102"/>
      <c r="CG70" s="116" t="s">
        <v>736</v>
      </c>
      <c r="CH70" s="102"/>
      <c r="CI70" s="102"/>
      <c r="CJ70" s="116" t="s">
        <v>748</v>
      </c>
      <c r="CK70" s="102"/>
      <c r="CL70" s="102"/>
      <c r="CM70" s="102"/>
      <c r="CN70" s="102"/>
      <c r="CO70" s="102"/>
      <c r="CP70" s="102"/>
      <c r="CQ70" s="116" t="s">
        <v>761</v>
      </c>
      <c r="CR70" s="102"/>
      <c r="CS70" s="102"/>
      <c r="CT70" s="116" t="s">
        <v>773</v>
      </c>
      <c r="CU70" s="102"/>
      <c r="CV70" s="102"/>
      <c r="CW70" s="116" t="s">
        <v>779</v>
      </c>
      <c r="CX70" s="102"/>
      <c r="CY70" s="102"/>
      <c r="CZ70" s="102"/>
      <c r="DA70" s="102"/>
      <c r="DB70" s="102"/>
      <c r="DC70" s="102"/>
      <c r="DD70" s="116" t="s">
        <v>788</v>
      </c>
      <c r="DE70" s="102"/>
      <c r="DF70" s="102"/>
      <c r="DG70" s="116" t="s">
        <v>799</v>
      </c>
      <c r="DH70" s="102"/>
      <c r="DI70" s="102"/>
      <c r="DJ70" s="116" t="s">
        <v>808</v>
      </c>
      <c r="DK70" s="102"/>
      <c r="DL70" s="102"/>
      <c r="DM70" s="116" t="s">
        <v>819</v>
      </c>
      <c r="DN70" s="102"/>
      <c r="DO70" s="102"/>
      <c r="DP70" s="102"/>
      <c r="DQ70" s="102"/>
      <c r="DR70" s="102"/>
      <c r="DS70" s="102"/>
      <c r="DT70" s="116" t="s">
        <v>833</v>
      </c>
      <c r="DU70" s="102"/>
      <c r="DV70" s="102"/>
      <c r="DW70" s="102"/>
      <c r="DX70" s="102"/>
      <c r="DY70" s="102"/>
      <c r="DZ70" s="102"/>
      <c r="EA70" s="116" t="s">
        <v>847</v>
      </c>
      <c r="EB70" s="102"/>
      <c r="EC70" s="102"/>
      <c r="ED70" s="102"/>
      <c r="EE70" s="102"/>
      <c r="EF70" s="102"/>
      <c r="EG70" s="102"/>
      <c r="EH70" s="116" t="s">
        <v>861</v>
      </c>
      <c r="EI70" s="102"/>
      <c r="EJ70" s="102"/>
      <c r="EK70" s="102"/>
      <c r="EL70" s="102"/>
      <c r="EM70" s="102"/>
      <c r="EN70" s="102"/>
      <c r="EO70" s="116" t="s">
        <v>873</v>
      </c>
      <c r="EP70" s="102"/>
      <c r="EQ70" s="102"/>
      <c r="ER70" s="116" t="s">
        <v>883</v>
      </c>
      <c r="ES70" s="102"/>
      <c r="ET70" s="102"/>
      <c r="EU70" s="116" t="s">
        <v>895</v>
      </c>
      <c r="EV70" s="102"/>
      <c r="EW70" s="102"/>
      <c r="EX70" s="102"/>
      <c r="EY70" s="102"/>
      <c r="EZ70" s="102"/>
      <c r="FA70" s="102"/>
      <c r="FB70" s="116" t="s">
        <v>917</v>
      </c>
      <c r="FC70" s="102"/>
      <c r="FD70" s="102"/>
      <c r="FE70" s="102"/>
      <c r="FF70" s="116" t="s">
        <v>924</v>
      </c>
      <c r="FG70" s="102"/>
      <c r="FH70" s="102"/>
      <c r="FI70" s="102"/>
      <c r="FJ70" s="102"/>
      <c r="FK70" s="102"/>
      <c r="FL70" s="116" t="s">
        <v>906</v>
      </c>
      <c r="FM70" s="102"/>
      <c r="FN70" s="102"/>
      <c r="FO70" s="102"/>
      <c r="FP70" s="102"/>
      <c r="FQ70" s="102"/>
      <c r="FR70" s="102"/>
      <c r="FS70" s="116" t="s">
        <v>931</v>
      </c>
      <c r="FT70" s="102"/>
      <c r="FU70" s="102"/>
      <c r="FV70" s="102"/>
      <c r="FW70" s="102"/>
      <c r="FX70" s="116" t="s">
        <v>940</v>
      </c>
      <c r="FY70" s="102"/>
      <c r="FZ70" s="102"/>
      <c r="GA70" s="102"/>
      <c r="GB70" s="102"/>
      <c r="GC70" s="116" t="s">
        <v>949</v>
      </c>
      <c r="GD70" s="102"/>
      <c r="GE70" s="102"/>
      <c r="GF70" s="116" t="s">
        <v>957</v>
      </c>
      <c r="GG70" s="102"/>
      <c r="GH70" s="102"/>
      <c r="GI70" s="102"/>
      <c r="GJ70" s="102"/>
      <c r="GK70" s="102"/>
      <c r="GL70" s="102"/>
    </row>
    <row r="71" spans="1:194" ht="27.75" customHeight="1" x14ac:dyDescent="0.25">
      <c r="A71" s="103" t="s">
        <v>562</v>
      </c>
      <c r="B71" s="116" t="s">
        <v>577</v>
      </c>
      <c r="C71" s="118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6" t="s">
        <v>578</v>
      </c>
      <c r="P71" s="102"/>
      <c r="Q71" s="102"/>
      <c r="R71" s="116" t="s">
        <v>599</v>
      </c>
      <c r="S71" s="102"/>
      <c r="T71" s="102"/>
      <c r="U71" s="102"/>
      <c r="V71" s="102"/>
      <c r="W71" s="102"/>
      <c r="X71" s="102"/>
      <c r="Y71" s="116" t="s">
        <v>609</v>
      </c>
      <c r="Z71" s="102"/>
      <c r="AA71" s="102"/>
      <c r="AB71" s="102"/>
      <c r="AC71" s="116" t="s">
        <v>618</v>
      </c>
      <c r="AD71" s="102"/>
      <c r="AE71" s="116" t="s">
        <v>628</v>
      </c>
      <c r="AF71" s="102"/>
      <c r="AG71" s="102"/>
      <c r="AH71" s="102"/>
      <c r="AI71" s="102"/>
      <c r="AJ71" s="102"/>
      <c r="AK71" s="102"/>
      <c r="AL71" s="116" t="s">
        <v>650</v>
      </c>
      <c r="AM71" s="102"/>
      <c r="AN71" s="102"/>
      <c r="AO71" s="116" t="s">
        <v>641</v>
      </c>
      <c r="AP71" s="102"/>
      <c r="AQ71" s="102"/>
      <c r="AR71" s="102"/>
      <c r="AS71" s="102"/>
      <c r="AT71" s="102"/>
      <c r="AU71" s="102"/>
      <c r="AV71" s="116" t="s">
        <v>659</v>
      </c>
      <c r="AW71" s="102"/>
      <c r="AX71" s="102"/>
      <c r="AY71" s="102"/>
      <c r="AZ71" s="102"/>
      <c r="BA71" s="102"/>
      <c r="BB71" s="102"/>
      <c r="BC71" s="116" t="s">
        <v>670</v>
      </c>
      <c r="BD71" s="102"/>
      <c r="BE71" s="102"/>
      <c r="BF71" s="116" t="s">
        <v>682</v>
      </c>
      <c r="BG71" s="102"/>
      <c r="BH71" s="102"/>
      <c r="BI71" s="102"/>
      <c r="BJ71" s="102"/>
      <c r="BK71" s="102"/>
      <c r="BL71" s="102"/>
      <c r="BM71" s="116" t="s">
        <v>691</v>
      </c>
      <c r="BN71" s="102"/>
      <c r="BO71" s="102"/>
      <c r="BP71" s="102"/>
      <c r="BQ71" s="116" t="s">
        <v>701</v>
      </c>
      <c r="BR71" s="102"/>
      <c r="BS71" s="102"/>
      <c r="BT71" s="102"/>
      <c r="BU71" s="102"/>
      <c r="BV71" s="102"/>
      <c r="BW71" s="116" t="s">
        <v>713</v>
      </c>
      <c r="BX71" s="102"/>
      <c r="BY71" s="102"/>
      <c r="BZ71" s="116" t="s">
        <v>726</v>
      </c>
      <c r="CA71" s="102"/>
      <c r="CB71" s="102"/>
      <c r="CC71" s="102"/>
      <c r="CD71" s="102"/>
      <c r="CE71" s="102"/>
      <c r="CF71" s="102"/>
      <c r="CG71" s="116" t="s">
        <v>629</v>
      </c>
      <c r="CH71" s="102"/>
      <c r="CI71" s="102"/>
      <c r="CJ71" s="116" t="s">
        <v>749</v>
      </c>
      <c r="CK71" s="102"/>
      <c r="CL71" s="102"/>
      <c r="CM71" s="102"/>
      <c r="CN71" s="102"/>
      <c r="CO71" s="102"/>
      <c r="CP71" s="102"/>
      <c r="CQ71" s="116" t="s">
        <v>762</v>
      </c>
      <c r="CR71" s="102"/>
      <c r="CS71" s="102"/>
      <c r="CT71" s="116" t="s">
        <v>774</v>
      </c>
      <c r="CU71" s="102"/>
      <c r="CV71" s="102"/>
      <c r="CW71" s="116" t="s">
        <v>611</v>
      </c>
      <c r="CX71" s="102"/>
      <c r="CY71" s="102"/>
      <c r="CZ71" s="102"/>
      <c r="DA71" s="102"/>
      <c r="DB71" s="102"/>
      <c r="DC71" s="102"/>
      <c r="DD71" s="116" t="s">
        <v>789</v>
      </c>
      <c r="DE71" s="102"/>
      <c r="DF71" s="102"/>
      <c r="DG71" s="116" t="s">
        <v>800</v>
      </c>
      <c r="DH71" s="102"/>
      <c r="DI71" s="102"/>
      <c r="DJ71" s="116" t="s">
        <v>809</v>
      </c>
      <c r="DK71" s="102"/>
      <c r="DL71" s="102"/>
      <c r="DM71" s="116" t="s">
        <v>820</v>
      </c>
      <c r="DN71" s="102"/>
      <c r="DO71" s="102"/>
      <c r="DP71" s="102"/>
      <c r="DQ71" s="102"/>
      <c r="DR71" s="102"/>
      <c r="DS71" s="102"/>
      <c r="DT71" s="116" t="s">
        <v>834</v>
      </c>
      <c r="DU71" s="102"/>
      <c r="DV71" s="102"/>
      <c r="DW71" s="102"/>
      <c r="DX71" s="102"/>
      <c r="DY71" s="102"/>
      <c r="DZ71" s="102"/>
      <c r="EA71" s="116" t="s">
        <v>848</v>
      </c>
      <c r="EB71" s="102"/>
      <c r="EC71" s="102"/>
      <c r="ED71" s="102"/>
      <c r="EE71" s="102"/>
      <c r="EF71" s="102"/>
      <c r="EG71" s="102"/>
      <c r="EH71" s="116" t="s">
        <v>862</v>
      </c>
      <c r="EI71" s="102"/>
      <c r="EJ71" s="102"/>
      <c r="EK71" s="102"/>
      <c r="EL71" s="102"/>
      <c r="EM71" s="102"/>
      <c r="EN71" s="102"/>
      <c r="EO71" s="116" t="s">
        <v>874</v>
      </c>
      <c r="EP71" s="102"/>
      <c r="EQ71" s="102"/>
      <c r="ER71" s="116" t="s">
        <v>884</v>
      </c>
      <c r="ES71" s="102"/>
      <c r="ET71" s="102"/>
      <c r="EU71" s="116" t="s">
        <v>896</v>
      </c>
      <c r="EV71" s="102"/>
      <c r="EW71" s="102"/>
      <c r="EX71" s="102"/>
      <c r="EY71" s="102"/>
      <c r="EZ71" s="102"/>
      <c r="FA71" s="102"/>
      <c r="FB71" s="116" t="s">
        <v>918</v>
      </c>
      <c r="FC71" s="102"/>
      <c r="FD71" s="102"/>
      <c r="FE71" s="102"/>
      <c r="FF71" s="116" t="s">
        <v>573</v>
      </c>
      <c r="FG71" s="102"/>
      <c r="FH71" s="102"/>
      <c r="FI71" s="102"/>
      <c r="FJ71" s="102"/>
      <c r="FK71" s="102"/>
      <c r="FL71" s="116" t="s">
        <v>907</v>
      </c>
      <c r="FM71" s="102"/>
      <c r="FN71" s="102"/>
      <c r="FO71" s="102"/>
      <c r="FP71" s="102"/>
      <c r="FQ71" s="102"/>
      <c r="FR71" s="102"/>
      <c r="FS71" s="116" t="s">
        <v>932</v>
      </c>
      <c r="FT71" s="102"/>
      <c r="FU71" s="102"/>
      <c r="FV71" s="102"/>
      <c r="FW71" s="102"/>
      <c r="FX71" s="116" t="s">
        <v>941</v>
      </c>
      <c r="FY71" s="102"/>
      <c r="FZ71" s="102"/>
      <c r="GA71" s="102"/>
      <c r="GB71" s="102"/>
      <c r="GC71" s="116" t="s">
        <v>774</v>
      </c>
      <c r="GD71" s="102"/>
      <c r="GE71" s="102"/>
      <c r="GF71" s="116" t="s">
        <v>673</v>
      </c>
      <c r="GG71" s="102"/>
      <c r="GH71" s="102"/>
      <c r="GI71" s="102"/>
      <c r="GJ71" s="102"/>
      <c r="GK71" s="102"/>
      <c r="GL71" s="102"/>
    </row>
    <row r="72" spans="1:194" ht="25.5" x14ac:dyDescent="0.25">
      <c r="A72" s="103" t="s">
        <v>564</v>
      </c>
      <c r="B72" s="116" t="s">
        <v>573</v>
      </c>
      <c r="C72" s="118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16" t="s">
        <v>588</v>
      </c>
      <c r="P72" s="102"/>
      <c r="Q72" s="102"/>
      <c r="R72" s="116" t="s">
        <v>600</v>
      </c>
      <c r="S72" s="102"/>
      <c r="T72" s="102"/>
      <c r="U72" s="102"/>
      <c r="V72" s="102"/>
      <c r="W72" s="102"/>
      <c r="X72" s="102"/>
      <c r="Y72" s="116" t="s">
        <v>610</v>
      </c>
      <c r="Z72" s="102"/>
      <c r="AA72" s="102"/>
      <c r="AB72" s="102"/>
      <c r="AC72" s="116" t="s">
        <v>573</v>
      </c>
      <c r="AD72" s="102"/>
      <c r="AE72" s="116" t="s">
        <v>629</v>
      </c>
      <c r="AF72" s="102"/>
      <c r="AG72" s="102"/>
      <c r="AH72" s="102"/>
      <c r="AI72" s="102"/>
      <c r="AJ72" s="102"/>
      <c r="AK72" s="102"/>
      <c r="AL72" s="116" t="s">
        <v>573</v>
      </c>
      <c r="AM72" s="102"/>
      <c r="AN72" s="102"/>
      <c r="AO72" s="116" t="s">
        <v>642</v>
      </c>
      <c r="AP72" s="102"/>
      <c r="AQ72" s="102"/>
      <c r="AR72" s="102"/>
      <c r="AS72" s="102"/>
      <c r="AT72" s="102"/>
      <c r="AU72" s="102"/>
      <c r="AV72" s="116" t="s">
        <v>660</v>
      </c>
      <c r="AW72" s="102"/>
      <c r="AX72" s="102"/>
      <c r="AY72" s="102"/>
      <c r="AZ72" s="102"/>
      <c r="BA72" s="102"/>
      <c r="BB72" s="102"/>
      <c r="BC72" s="116" t="s">
        <v>671</v>
      </c>
      <c r="BD72" s="102"/>
      <c r="BE72" s="102"/>
      <c r="BF72" s="116" t="s">
        <v>573</v>
      </c>
      <c r="BG72" s="102"/>
      <c r="BH72" s="102"/>
      <c r="BI72" s="102"/>
      <c r="BJ72" s="102"/>
      <c r="BK72" s="102"/>
      <c r="BL72" s="102"/>
      <c r="BM72" s="116" t="s">
        <v>660</v>
      </c>
      <c r="BN72" s="102"/>
      <c r="BO72" s="102"/>
      <c r="BP72" s="102"/>
      <c r="BQ72" s="116" t="s">
        <v>702</v>
      </c>
      <c r="BR72" s="102"/>
      <c r="BS72" s="102"/>
      <c r="BT72" s="102"/>
      <c r="BU72" s="102"/>
      <c r="BV72" s="102"/>
      <c r="BW72" s="116" t="s">
        <v>714</v>
      </c>
      <c r="BX72" s="102"/>
      <c r="BY72" s="102"/>
      <c r="BZ72" s="116" t="s">
        <v>727</v>
      </c>
      <c r="CA72" s="102"/>
      <c r="CB72" s="102"/>
      <c r="CC72" s="102"/>
      <c r="CD72" s="102"/>
      <c r="CE72" s="102"/>
      <c r="CF72" s="102"/>
      <c r="CG72" s="116" t="s">
        <v>737</v>
      </c>
      <c r="CH72" s="102"/>
      <c r="CI72" s="102"/>
      <c r="CJ72" s="116" t="s">
        <v>750</v>
      </c>
      <c r="CK72" s="102"/>
      <c r="CL72" s="102"/>
      <c r="CM72" s="102"/>
      <c r="CN72" s="102"/>
      <c r="CO72" s="102"/>
      <c r="CP72" s="102"/>
      <c r="CQ72" s="116" t="s">
        <v>763</v>
      </c>
      <c r="CR72" s="102"/>
      <c r="CS72" s="102"/>
      <c r="CT72" s="116" t="s">
        <v>573</v>
      </c>
      <c r="CU72" s="102"/>
      <c r="CV72" s="102"/>
      <c r="CW72" s="116" t="s">
        <v>623</v>
      </c>
      <c r="CX72" s="102"/>
      <c r="CY72" s="102"/>
      <c r="CZ72" s="102"/>
      <c r="DA72" s="102"/>
      <c r="DB72" s="102"/>
      <c r="DC72" s="102"/>
      <c r="DD72" s="116" t="s">
        <v>790</v>
      </c>
      <c r="DE72" s="102"/>
      <c r="DF72" s="102"/>
      <c r="DG72" s="116" t="s">
        <v>638</v>
      </c>
      <c r="DH72" s="102"/>
      <c r="DI72" s="102"/>
      <c r="DJ72" s="116" t="s">
        <v>745</v>
      </c>
      <c r="DK72" s="102"/>
      <c r="DL72" s="102"/>
      <c r="DM72" s="116" t="s">
        <v>821</v>
      </c>
      <c r="DN72" s="102"/>
      <c r="DO72" s="102"/>
      <c r="DP72" s="102"/>
      <c r="DQ72" s="102"/>
      <c r="DR72" s="102"/>
      <c r="DS72" s="102"/>
      <c r="DT72" s="116" t="s">
        <v>835</v>
      </c>
      <c r="DU72" s="102"/>
      <c r="DV72" s="102"/>
      <c r="DW72" s="102"/>
      <c r="DX72" s="102"/>
      <c r="DY72" s="102"/>
      <c r="DZ72" s="102"/>
      <c r="EA72" s="116" t="s">
        <v>849</v>
      </c>
      <c r="EB72" s="102"/>
      <c r="EC72" s="102"/>
      <c r="ED72" s="102"/>
      <c r="EE72" s="102"/>
      <c r="EF72" s="102"/>
      <c r="EG72" s="102"/>
      <c r="EH72" s="116" t="s">
        <v>863</v>
      </c>
      <c r="EI72" s="102"/>
      <c r="EJ72" s="102"/>
      <c r="EK72" s="102"/>
      <c r="EL72" s="102"/>
      <c r="EM72" s="102"/>
      <c r="EN72" s="102"/>
      <c r="EO72" s="116" t="s">
        <v>875</v>
      </c>
      <c r="EP72" s="102"/>
      <c r="EQ72" s="102"/>
      <c r="ER72" s="116" t="s">
        <v>792</v>
      </c>
      <c r="ES72" s="102"/>
      <c r="ET72" s="102"/>
      <c r="EU72" s="116" t="s">
        <v>897</v>
      </c>
      <c r="EV72" s="102"/>
      <c r="EW72" s="102"/>
      <c r="EX72" s="102"/>
      <c r="EY72" s="102"/>
      <c r="EZ72" s="102"/>
      <c r="FA72" s="102"/>
      <c r="FB72" s="116" t="s">
        <v>746</v>
      </c>
      <c r="FC72" s="102"/>
      <c r="FD72" s="102"/>
      <c r="FE72" s="102"/>
      <c r="FF72" s="116" t="s">
        <v>650</v>
      </c>
      <c r="FG72" s="102"/>
      <c r="FH72" s="102"/>
      <c r="FI72" s="102"/>
      <c r="FJ72" s="102"/>
      <c r="FK72" s="102"/>
      <c r="FL72" s="116" t="s">
        <v>908</v>
      </c>
      <c r="FM72" s="102"/>
      <c r="FN72" s="102"/>
      <c r="FO72" s="102"/>
      <c r="FP72" s="102"/>
      <c r="FQ72" s="102"/>
      <c r="FR72" s="102"/>
      <c r="FS72" s="116" t="s">
        <v>933</v>
      </c>
      <c r="FT72" s="102"/>
      <c r="FU72" s="102"/>
      <c r="FV72" s="102"/>
      <c r="FW72" s="102"/>
      <c r="FX72" s="116" t="s">
        <v>656</v>
      </c>
      <c r="FY72" s="102"/>
      <c r="FZ72" s="102"/>
      <c r="GA72" s="102"/>
      <c r="GB72" s="102"/>
      <c r="GC72" s="116" t="s">
        <v>950</v>
      </c>
      <c r="GD72" s="102"/>
      <c r="GE72" s="102"/>
      <c r="GF72" s="116" t="s">
        <v>958</v>
      </c>
      <c r="GG72" s="102"/>
      <c r="GH72" s="102"/>
      <c r="GI72" s="102"/>
      <c r="GJ72" s="102"/>
      <c r="GK72" s="102"/>
      <c r="GL72" s="102"/>
    </row>
    <row r="73" spans="1:194" ht="15" customHeight="1" x14ac:dyDescent="0.25">
      <c r="A73" s="103" t="s">
        <v>565</v>
      </c>
      <c r="B73" s="116" t="s">
        <v>578</v>
      </c>
      <c r="C73" s="118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16" t="s">
        <v>573</v>
      </c>
      <c r="P73" s="102"/>
      <c r="Q73" s="102"/>
      <c r="R73" s="116" t="s">
        <v>601</v>
      </c>
      <c r="S73" s="102"/>
      <c r="T73" s="102"/>
      <c r="U73" s="102"/>
      <c r="V73" s="102"/>
      <c r="W73" s="102"/>
      <c r="X73" s="102"/>
      <c r="Y73" s="116" t="s">
        <v>611</v>
      </c>
      <c r="Z73" s="102"/>
      <c r="AA73" s="102"/>
      <c r="AB73" s="102"/>
      <c r="AC73" s="116" t="s">
        <v>573</v>
      </c>
      <c r="AD73" s="102"/>
      <c r="AE73" s="116" t="s">
        <v>630</v>
      </c>
      <c r="AF73" s="102"/>
      <c r="AG73" s="102"/>
      <c r="AH73" s="102"/>
      <c r="AI73" s="102"/>
      <c r="AJ73" s="102"/>
      <c r="AK73" s="102"/>
      <c r="AL73" s="116" t="s">
        <v>573</v>
      </c>
      <c r="AM73" s="102"/>
      <c r="AN73" s="102"/>
      <c r="AO73" s="116" t="s">
        <v>643</v>
      </c>
      <c r="AP73" s="102"/>
      <c r="AQ73" s="102"/>
      <c r="AR73" s="102"/>
      <c r="AS73" s="102"/>
      <c r="AT73" s="102"/>
      <c r="AU73" s="102"/>
      <c r="AV73" s="116" t="s">
        <v>637</v>
      </c>
      <c r="AW73" s="102"/>
      <c r="AX73" s="102"/>
      <c r="AY73" s="102"/>
      <c r="AZ73" s="102"/>
      <c r="BA73" s="102"/>
      <c r="BB73" s="102"/>
      <c r="BC73" s="116" t="s">
        <v>672</v>
      </c>
      <c r="BD73" s="102"/>
      <c r="BE73" s="102"/>
      <c r="BF73" s="116" t="s">
        <v>573</v>
      </c>
      <c r="BG73" s="102"/>
      <c r="BH73" s="102"/>
      <c r="BI73" s="102"/>
      <c r="BJ73" s="102"/>
      <c r="BK73" s="102"/>
      <c r="BL73" s="102"/>
      <c r="BM73" s="116" t="s">
        <v>607</v>
      </c>
      <c r="BN73" s="102"/>
      <c r="BO73" s="102"/>
      <c r="BP73" s="102"/>
      <c r="BQ73" s="116" t="s">
        <v>703</v>
      </c>
      <c r="BR73" s="102"/>
      <c r="BS73" s="102"/>
      <c r="BT73" s="102"/>
      <c r="BU73" s="102"/>
      <c r="BV73" s="102"/>
      <c r="BW73" s="116" t="s">
        <v>715</v>
      </c>
      <c r="BX73" s="102"/>
      <c r="BY73" s="102"/>
      <c r="BZ73" s="116" t="s">
        <v>728</v>
      </c>
      <c r="CA73" s="102"/>
      <c r="CB73" s="102"/>
      <c r="CC73" s="102"/>
      <c r="CD73" s="102"/>
      <c r="CE73" s="102"/>
      <c r="CF73" s="102"/>
      <c r="CG73" s="116" t="s">
        <v>738</v>
      </c>
      <c r="CH73" s="102"/>
      <c r="CI73" s="102"/>
      <c r="CJ73" s="116" t="s">
        <v>751</v>
      </c>
      <c r="CK73" s="102"/>
      <c r="CL73" s="102"/>
      <c r="CM73" s="102"/>
      <c r="CN73" s="102"/>
      <c r="CO73" s="102"/>
      <c r="CP73" s="102"/>
      <c r="CQ73" s="116" t="s">
        <v>764</v>
      </c>
      <c r="CR73" s="102"/>
      <c r="CS73" s="102"/>
      <c r="CT73" s="116" t="s">
        <v>615</v>
      </c>
      <c r="CU73" s="102"/>
      <c r="CV73" s="102"/>
      <c r="CW73" s="116" t="s">
        <v>578</v>
      </c>
      <c r="CX73" s="102"/>
      <c r="CY73" s="102"/>
      <c r="CZ73" s="102"/>
      <c r="DA73" s="102"/>
      <c r="DB73" s="102"/>
      <c r="DC73" s="102"/>
      <c r="DD73" s="116" t="s">
        <v>791</v>
      </c>
      <c r="DE73" s="102"/>
      <c r="DF73" s="102"/>
      <c r="DG73" s="116" t="s">
        <v>611</v>
      </c>
      <c r="DH73" s="102"/>
      <c r="DI73" s="102"/>
      <c r="DJ73" s="116" t="s">
        <v>810</v>
      </c>
      <c r="DK73" s="102"/>
      <c r="DL73" s="102"/>
      <c r="DM73" s="116" t="s">
        <v>822</v>
      </c>
      <c r="DN73" s="102"/>
      <c r="DO73" s="102"/>
      <c r="DP73" s="102"/>
      <c r="DQ73" s="102"/>
      <c r="DR73" s="102"/>
      <c r="DS73" s="102"/>
      <c r="DT73" s="116" t="s">
        <v>836</v>
      </c>
      <c r="DU73" s="102"/>
      <c r="DV73" s="102"/>
      <c r="DW73" s="102"/>
      <c r="DX73" s="102"/>
      <c r="DY73" s="102"/>
      <c r="DZ73" s="102"/>
      <c r="EA73" s="116" t="s">
        <v>850</v>
      </c>
      <c r="EB73" s="102"/>
      <c r="EC73" s="102"/>
      <c r="ED73" s="102"/>
      <c r="EE73" s="102"/>
      <c r="EF73" s="102"/>
      <c r="EG73" s="102"/>
      <c r="EH73" s="116" t="s">
        <v>864</v>
      </c>
      <c r="EI73" s="102"/>
      <c r="EJ73" s="102"/>
      <c r="EK73" s="102"/>
      <c r="EL73" s="102"/>
      <c r="EM73" s="102"/>
      <c r="EN73" s="102"/>
      <c r="EO73" s="116" t="s">
        <v>876</v>
      </c>
      <c r="EP73" s="102"/>
      <c r="EQ73" s="102"/>
      <c r="ER73" s="116" t="s">
        <v>885</v>
      </c>
      <c r="ES73" s="102"/>
      <c r="ET73" s="102"/>
      <c r="EU73" s="116" t="s">
        <v>898</v>
      </c>
      <c r="EV73" s="102"/>
      <c r="EW73" s="102"/>
      <c r="EX73" s="102"/>
      <c r="EY73" s="102"/>
      <c r="EZ73" s="102"/>
      <c r="FA73" s="102"/>
      <c r="FB73" s="116" t="s">
        <v>702</v>
      </c>
      <c r="FC73" s="102"/>
      <c r="FD73" s="102"/>
      <c r="FE73" s="102"/>
      <c r="FF73" s="116" t="s">
        <v>573</v>
      </c>
      <c r="FG73" s="102"/>
      <c r="FH73" s="102"/>
      <c r="FI73" s="102"/>
      <c r="FJ73" s="102"/>
      <c r="FK73" s="102"/>
      <c r="FL73" s="116" t="s">
        <v>909</v>
      </c>
      <c r="FM73" s="102"/>
      <c r="FN73" s="102"/>
      <c r="FO73" s="102"/>
      <c r="FP73" s="102"/>
      <c r="FQ73" s="102"/>
      <c r="FR73" s="102"/>
      <c r="FS73" s="116" t="s">
        <v>703</v>
      </c>
      <c r="FT73" s="102"/>
      <c r="FU73" s="102"/>
      <c r="FV73" s="102"/>
      <c r="FW73" s="102"/>
      <c r="FX73" s="116" t="s">
        <v>942</v>
      </c>
      <c r="FY73" s="102"/>
      <c r="FZ73" s="102"/>
      <c r="GA73" s="102"/>
      <c r="GB73" s="102"/>
      <c r="GC73" s="116" t="s">
        <v>951</v>
      </c>
      <c r="GD73" s="102"/>
      <c r="GE73" s="102"/>
      <c r="GF73" s="116" t="s">
        <v>947</v>
      </c>
      <c r="GG73" s="102"/>
      <c r="GH73" s="102"/>
      <c r="GI73" s="102"/>
      <c r="GJ73" s="102"/>
      <c r="GK73" s="102"/>
      <c r="GL73" s="102"/>
    </row>
    <row r="74" spans="1:194" ht="15" customHeight="1" x14ac:dyDescent="0.25">
      <c r="A74" s="103" t="s">
        <v>566</v>
      </c>
      <c r="B74" s="116" t="s">
        <v>579</v>
      </c>
      <c r="C74" s="118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16" t="s">
        <v>573</v>
      </c>
      <c r="P74" s="102"/>
      <c r="Q74" s="102"/>
      <c r="R74" s="116" t="s">
        <v>602</v>
      </c>
      <c r="S74" s="102"/>
      <c r="T74" s="102"/>
      <c r="U74" s="102"/>
      <c r="V74" s="102"/>
      <c r="W74" s="102"/>
      <c r="X74" s="102"/>
      <c r="Y74" s="123" t="s">
        <v>612</v>
      </c>
      <c r="Z74" s="102"/>
      <c r="AA74" s="102"/>
      <c r="AB74" s="102"/>
      <c r="AC74" s="116" t="s">
        <v>573</v>
      </c>
      <c r="AD74" s="102"/>
      <c r="AE74" s="116" t="s">
        <v>631</v>
      </c>
      <c r="AF74" s="102"/>
      <c r="AG74" s="102"/>
      <c r="AH74" s="102"/>
      <c r="AI74" s="102"/>
      <c r="AJ74" s="102"/>
      <c r="AK74" s="102"/>
      <c r="AL74" s="116" t="s">
        <v>573</v>
      </c>
      <c r="AM74" s="102"/>
      <c r="AN74" s="102"/>
      <c r="AO74" s="116" t="s">
        <v>644</v>
      </c>
      <c r="AP74" s="102"/>
      <c r="AQ74" s="102"/>
      <c r="AR74" s="102"/>
      <c r="AS74" s="102"/>
      <c r="AT74" s="102"/>
      <c r="AU74" s="102"/>
      <c r="AV74" s="116" t="s">
        <v>661</v>
      </c>
      <c r="AW74" s="102"/>
      <c r="AX74" s="102"/>
      <c r="AY74" s="102"/>
      <c r="AZ74" s="102"/>
      <c r="BA74" s="102"/>
      <c r="BB74" s="102"/>
      <c r="BC74" s="123" t="s">
        <v>673</v>
      </c>
      <c r="BD74" s="102"/>
      <c r="BE74" s="102"/>
      <c r="BF74" s="116" t="s">
        <v>683</v>
      </c>
      <c r="BG74" s="102"/>
      <c r="BH74" s="102"/>
      <c r="BI74" s="102"/>
      <c r="BJ74" s="102"/>
      <c r="BK74" s="102"/>
      <c r="BL74" s="102"/>
      <c r="BM74" s="116" t="s">
        <v>692</v>
      </c>
      <c r="BN74" s="102"/>
      <c r="BO74" s="102"/>
      <c r="BP74" s="102"/>
      <c r="BQ74" s="116" t="s">
        <v>660</v>
      </c>
      <c r="BR74" s="102"/>
      <c r="BS74" s="102"/>
      <c r="BT74" s="102"/>
      <c r="BU74" s="102"/>
      <c r="BV74" s="102"/>
      <c r="BW74" s="123" t="s">
        <v>716</v>
      </c>
      <c r="BX74" s="102"/>
      <c r="BY74" s="102"/>
      <c r="BZ74" s="116" t="s">
        <v>729</v>
      </c>
      <c r="CA74" s="102"/>
      <c r="CB74" s="102"/>
      <c r="CC74" s="102"/>
      <c r="CD74" s="102"/>
      <c r="CE74" s="102"/>
      <c r="CF74" s="102"/>
      <c r="CG74" s="116" t="s">
        <v>739</v>
      </c>
      <c r="CH74" s="102"/>
      <c r="CI74" s="102"/>
      <c r="CJ74" s="116" t="s">
        <v>752</v>
      </c>
      <c r="CK74" s="102"/>
      <c r="CL74" s="102"/>
      <c r="CM74" s="102"/>
      <c r="CN74" s="102"/>
      <c r="CO74" s="102"/>
      <c r="CP74" s="102"/>
      <c r="CQ74" s="116" t="s">
        <v>628</v>
      </c>
      <c r="CR74" s="102"/>
      <c r="CS74" s="102"/>
      <c r="CT74" s="116" t="s">
        <v>588</v>
      </c>
      <c r="CU74" s="102"/>
      <c r="CV74" s="102"/>
      <c r="CW74" s="116" t="s">
        <v>780</v>
      </c>
      <c r="CX74" s="102"/>
      <c r="CY74" s="102"/>
      <c r="CZ74" s="102"/>
      <c r="DA74" s="102"/>
      <c r="DB74" s="102"/>
      <c r="DC74" s="102"/>
      <c r="DD74" s="116" t="s">
        <v>792</v>
      </c>
      <c r="DE74" s="102"/>
      <c r="DF74" s="102"/>
      <c r="DG74" s="116" t="s">
        <v>638</v>
      </c>
      <c r="DH74" s="102"/>
      <c r="DI74" s="102"/>
      <c r="DJ74" s="116" t="s">
        <v>577</v>
      </c>
      <c r="DK74" s="102"/>
      <c r="DL74" s="102"/>
      <c r="DM74" s="116" t="s">
        <v>823</v>
      </c>
      <c r="DN74" s="102"/>
      <c r="DO74" s="102"/>
      <c r="DP74" s="102"/>
      <c r="DQ74" s="102"/>
      <c r="DR74" s="102"/>
      <c r="DS74" s="102"/>
      <c r="DT74" s="116" t="s">
        <v>837</v>
      </c>
      <c r="DU74" s="102"/>
      <c r="DV74" s="102"/>
      <c r="DW74" s="102"/>
      <c r="DX74" s="102"/>
      <c r="DY74" s="102"/>
      <c r="DZ74" s="102"/>
      <c r="EA74" s="116" t="s">
        <v>851</v>
      </c>
      <c r="EB74" s="102"/>
      <c r="EC74" s="102"/>
      <c r="ED74" s="102"/>
      <c r="EE74" s="102"/>
      <c r="EF74" s="102"/>
      <c r="EG74" s="102"/>
      <c r="EH74" s="116" t="s">
        <v>865</v>
      </c>
      <c r="EI74" s="102"/>
      <c r="EJ74" s="102"/>
      <c r="EK74" s="102"/>
      <c r="EL74" s="102"/>
      <c r="EM74" s="102"/>
      <c r="EN74" s="102"/>
      <c r="EO74" s="116" t="s">
        <v>771</v>
      </c>
      <c r="EP74" s="102"/>
      <c r="EQ74" s="102"/>
      <c r="ER74" s="116" t="s">
        <v>612</v>
      </c>
      <c r="ES74" s="102"/>
      <c r="ET74" s="102"/>
      <c r="EU74" s="116" t="s">
        <v>899</v>
      </c>
      <c r="EV74" s="102"/>
      <c r="EW74" s="102"/>
      <c r="EX74" s="102"/>
      <c r="EY74" s="102"/>
      <c r="EZ74" s="102"/>
      <c r="FA74" s="102"/>
      <c r="FB74" s="116" t="s">
        <v>919</v>
      </c>
      <c r="FC74" s="102"/>
      <c r="FD74" s="102"/>
      <c r="FE74" s="102"/>
      <c r="FF74" s="116" t="s">
        <v>585</v>
      </c>
      <c r="FG74" s="102"/>
      <c r="FH74" s="102"/>
      <c r="FI74" s="102"/>
      <c r="FJ74" s="102"/>
      <c r="FK74" s="102"/>
      <c r="FL74" s="116" t="s">
        <v>679</v>
      </c>
      <c r="FM74" s="102"/>
      <c r="FN74" s="102"/>
      <c r="FO74" s="102"/>
      <c r="FP74" s="102"/>
      <c r="FQ74" s="102"/>
      <c r="FR74" s="102"/>
      <c r="FS74" s="116" t="s">
        <v>672</v>
      </c>
      <c r="FT74" s="102"/>
      <c r="FU74" s="102"/>
      <c r="FV74" s="102"/>
      <c r="FW74" s="102"/>
      <c r="FX74" s="116" t="s">
        <v>667</v>
      </c>
      <c r="FY74" s="102"/>
      <c r="FZ74" s="102"/>
      <c r="GA74" s="102"/>
      <c r="GB74" s="102"/>
      <c r="GC74" s="116" t="s">
        <v>615</v>
      </c>
      <c r="GD74" s="102"/>
      <c r="GE74" s="102"/>
      <c r="GF74" s="116" t="s">
        <v>572</v>
      </c>
      <c r="GG74" s="102"/>
      <c r="GH74" s="102"/>
      <c r="GI74" s="102"/>
      <c r="GJ74" s="102"/>
      <c r="GK74" s="102"/>
      <c r="GL74" s="102"/>
    </row>
    <row r="75" spans="1:194" ht="25.5" x14ac:dyDescent="0.25">
      <c r="A75" s="119" t="s">
        <v>559</v>
      </c>
      <c r="B75" s="121">
        <f>B65+B66+B67+B68+B71+B72+B73+B74</f>
        <v>134</v>
      </c>
      <c r="C75" s="119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21">
        <f>O65+O66+O67+O68+O71+O72+O73+O74</f>
        <v>74</v>
      </c>
      <c r="P75" s="102"/>
      <c r="Q75" s="102"/>
      <c r="R75" s="121">
        <f>R65+R66+R67+R68+R71+R72+R73+R74</f>
        <v>7008</v>
      </c>
      <c r="S75" s="102"/>
      <c r="T75" s="102"/>
      <c r="U75" s="102"/>
      <c r="V75" s="102"/>
      <c r="W75" s="102"/>
      <c r="X75" s="102"/>
      <c r="Y75" s="121">
        <f>Y65+Y66+Y67+Y68+Y71+Y72+Y73+Y74</f>
        <v>289</v>
      </c>
      <c r="Z75" s="102"/>
      <c r="AA75" s="102"/>
      <c r="AB75" s="102"/>
      <c r="AC75" s="121">
        <f>AC65+AC66+AC67+AC68+AC71+AC72+AC73+AC74</f>
        <v>50</v>
      </c>
      <c r="AD75" s="102"/>
      <c r="AE75" s="121">
        <f t="shared" ref="AE75" si="39">AE65+AE66+AE67+AE68+AE71+AE72+AE73+AE74</f>
        <v>2135</v>
      </c>
      <c r="AF75" s="102"/>
      <c r="AG75" s="102"/>
      <c r="AH75" s="102"/>
      <c r="AI75" s="102"/>
      <c r="AJ75" s="102"/>
      <c r="AK75" s="102"/>
      <c r="AL75" s="121">
        <f>AL65+AL66+AL67+AL68+AL71+AL72+AL73+AL74</f>
        <v>32</v>
      </c>
      <c r="AM75" s="102"/>
      <c r="AN75" s="102"/>
      <c r="AO75" s="121">
        <f t="shared" ref="AO75" si="40">AO65+AO66+AO67+AO68+AO71+AO72+AO73+AO74</f>
        <v>2130</v>
      </c>
      <c r="AP75" s="102"/>
      <c r="AQ75" s="102"/>
      <c r="AR75" s="102"/>
      <c r="AS75" s="102"/>
      <c r="AT75" s="102"/>
      <c r="AU75" s="102"/>
      <c r="AV75" s="121">
        <f>AV65+AV66+AV67+AV68+AV71+AV72+AV73+AV74</f>
        <v>2080</v>
      </c>
      <c r="AW75" s="102"/>
      <c r="AX75" s="102"/>
      <c r="AY75" s="102"/>
      <c r="AZ75" s="102"/>
      <c r="BA75" s="102"/>
      <c r="BB75" s="102"/>
      <c r="BC75" s="121">
        <f>BC65+BC66+BC67+BC68+BC71+BC72+BC73+BC74</f>
        <v>3543</v>
      </c>
      <c r="BD75" s="102"/>
      <c r="BE75" s="102"/>
      <c r="BF75" s="121">
        <f>BF65+BF66+BF67+BF68+BF71+BF72+BF73+BF74</f>
        <v>2843</v>
      </c>
      <c r="BG75" s="102"/>
      <c r="BH75" s="102"/>
      <c r="BI75" s="102"/>
      <c r="BJ75" s="102"/>
      <c r="BK75" s="102"/>
      <c r="BL75" s="102"/>
      <c r="BM75" s="124">
        <f>BM65+BM66+BM67+BM68+BM71+BM72+BM73+BM74</f>
        <v>2485</v>
      </c>
      <c r="BN75" s="102"/>
      <c r="BO75" s="102"/>
      <c r="BP75" s="102"/>
      <c r="BQ75" s="121">
        <f>BQ65+BQ66+BQ67+BQ68+BQ71+BQ72+BQ73+BQ74</f>
        <v>7714</v>
      </c>
      <c r="BR75" s="102"/>
      <c r="BS75" s="102"/>
      <c r="BT75" s="102"/>
      <c r="BU75" s="102"/>
      <c r="BV75" s="102"/>
      <c r="BW75" s="121">
        <f>BW65+BW66+BW67+BW68+BW71+BW72+BW73+BW74</f>
        <v>8194</v>
      </c>
      <c r="BX75" s="102"/>
      <c r="BY75" s="102"/>
      <c r="BZ75" s="121">
        <f>BZ65+BZ66+BZ67+BZ68+BZ71+BZ72+BZ73+BZ74</f>
        <v>10132</v>
      </c>
      <c r="CA75" s="102"/>
      <c r="CB75" s="102"/>
      <c r="CC75" s="102"/>
      <c r="CD75" s="102"/>
      <c r="CE75" s="102"/>
      <c r="CF75" s="102"/>
      <c r="CG75" s="121">
        <f>CG65+CG66+CG67+CG68+CG71+CG72+CG73+CG74</f>
        <v>925</v>
      </c>
      <c r="CH75" s="102"/>
      <c r="CI75" s="102"/>
      <c r="CJ75" s="121">
        <f t="shared" ref="CJ75" si="41">CJ65+CJ66+CJ67+CJ68+CJ71+CJ72+CJ73+CJ74</f>
        <v>28391</v>
      </c>
      <c r="CK75" s="102"/>
      <c r="CL75" s="102"/>
      <c r="CM75" s="102"/>
      <c r="CN75" s="102"/>
      <c r="CO75" s="102"/>
      <c r="CP75" s="102"/>
      <c r="CQ75" s="121">
        <f>CQ65+CQ66+CQ67+CQ68+CQ71+CQ72+CQ73+CQ74</f>
        <v>11218</v>
      </c>
      <c r="CR75" s="102"/>
      <c r="CS75" s="102"/>
      <c r="CT75" s="121">
        <f>CT65+CT66+CT67+CT68+CT71+CT72+CT73+CT74</f>
        <v>597</v>
      </c>
      <c r="CU75" s="102"/>
      <c r="CV75" s="102"/>
      <c r="CW75" s="121">
        <f>CW65+CW66+CW67+CW68+CW71+CW72+CW73+CW74</f>
        <v>57</v>
      </c>
      <c r="CX75" s="102"/>
      <c r="CY75" s="102"/>
      <c r="CZ75" s="102"/>
      <c r="DA75" s="102"/>
      <c r="DB75" s="102"/>
      <c r="DC75" s="102"/>
      <c r="DD75" s="121">
        <f>DD65+DD66+DD67+DD68+DD71+DD72+DD73+DD74</f>
        <v>872</v>
      </c>
      <c r="DE75" s="102"/>
      <c r="DF75" s="102"/>
      <c r="DG75" s="121">
        <f>DG65+DG66+DG67+DG68+DG71+DG72+DG73+DG74</f>
        <v>323</v>
      </c>
      <c r="DH75" s="102"/>
      <c r="DI75" s="102"/>
      <c r="DJ75" s="121">
        <f>DJ65+DJ66+DJ67+DJ68+DJ71+DJ72+DJ73+DJ74</f>
        <v>4211</v>
      </c>
      <c r="DK75" s="102"/>
      <c r="DL75" s="102"/>
      <c r="DM75" s="121">
        <f t="shared" ref="DM75" si="42">DM65+DM66+DM67+DM68+DM71+DM72+DM73+DM74</f>
        <v>5175</v>
      </c>
      <c r="DN75" s="102"/>
      <c r="DO75" s="102"/>
      <c r="DP75" s="102"/>
      <c r="DQ75" s="102"/>
      <c r="DR75" s="102"/>
      <c r="DS75" s="102"/>
      <c r="DT75" s="121">
        <f>DT65+DT66+DT67+DT68+DT71+DT72+DT73+DT74</f>
        <v>19925</v>
      </c>
      <c r="DU75" s="102"/>
      <c r="DV75" s="102"/>
      <c r="DW75" s="102"/>
      <c r="DX75" s="102"/>
      <c r="DY75" s="102"/>
      <c r="DZ75" s="102"/>
      <c r="EA75" s="121">
        <f>EA65+EA66+EA67+EA68+EA71+EA72+EA73+EA74</f>
        <v>88515</v>
      </c>
      <c r="EB75" s="102"/>
      <c r="EC75" s="102"/>
      <c r="ED75" s="102"/>
      <c r="EE75" s="102"/>
      <c r="EF75" s="102"/>
      <c r="EG75" s="102"/>
      <c r="EH75" s="121">
        <f>EH65+EH66+EH67+EH68+EH71+EH72+EH73+EH74</f>
        <v>20737</v>
      </c>
      <c r="EI75" s="102"/>
      <c r="EJ75" s="102"/>
      <c r="EK75" s="102"/>
      <c r="EL75" s="102"/>
      <c r="EM75" s="102"/>
      <c r="EN75" s="102"/>
      <c r="EO75" s="121">
        <f>EO65+EO66+EO67+EO68+EO71+EO72+EO73+EO74</f>
        <v>1049</v>
      </c>
      <c r="EP75" s="102"/>
      <c r="EQ75" s="102"/>
      <c r="ER75" s="121">
        <f>ER65+ER66+ER67+ER68+ER71+ER72+ER73+ER74</f>
        <v>1645</v>
      </c>
      <c r="ES75" s="102"/>
      <c r="ET75" s="102"/>
      <c r="EU75" s="121">
        <f t="shared" ref="EU75" si="43">EU65+EU66+EU67+EU68+EU71+EU72+EU73+EU74</f>
        <v>4203</v>
      </c>
      <c r="EV75" s="102"/>
      <c r="EW75" s="102"/>
      <c r="EX75" s="102"/>
      <c r="EY75" s="102"/>
      <c r="EZ75" s="102"/>
      <c r="FA75" s="102"/>
      <c r="FB75" s="121">
        <f>FB65+FB66+FB67+FB68+FB71+FB72+FB73+FB74</f>
        <v>2157</v>
      </c>
      <c r="FC75" s="102"/>
      <c r="FD75" s="102"/>
      <c r="FE75" s="102"/>
      <c r="FF75" s="121">
        <f t="shared" ref="FF75" si="44">FF65+FF66+FF67+FF68+FF71+FF72+FF73+FF74</f>
        <v>58</v>
      </c>
      <c r="FG75" s="102"/>
      <c r="FH75" s="102"/>
      <c r="FI75" s="102"/>
      <c r="FJ75" s="102"/>
      <c r="FK75" s="102"/>
      <c r="FL75" s="121">
        <f>FL65+FL66+FL67+FL68+FL71+FL72+FL73+FL74</f>
        <v>2102</v>
      </c>
      <c r="FM75" s="102"/>
      <c r="FN75" s="102"/>
      <c r="FO75" s="102"/>
      <c r="FP75" s="102"/>
      <c r="FQ75" s="102"/>
      <c r="FR75" s="102"/>
      <c r="FS75" s="121">
        <f>FS65+FS66+FS67+FS68+FS71+FS72+FS73+FS74</f>
        <v>1888</v>
      </c>
      <c r="FT75" s="102"/>
      <c r="FU75" s="102"/>
      <c r="FV75" s="102"/>
      <c r="FW75" s="102"/>
      <c r="FX75" s="121">
        <f>FX65+FX66+FX67+FX68+FX71+FX72+FX73+FX74</f>
        <v>482</v>
      </c>
      <c r="FY75" s="102"/>
      <c r="FZ75" s="102"/>
      <c r="GA75" s="102"/>
      <c r="GB75" s="102"/>
      <c r="GC75" s="121">
        <f>GC65+GC66+GC67+GC68+GC71+GC72+GC73+GC74</f>
        <v>450</v>
      </c>
      <c r="GD75" s="102"/>
      <c r="GE75" s="102"/>
      <c r="GF75" s="121">
        <f>GF65+GF66+GF67+GF68+GF71+GF72+GF73+GF74</f>
        <v>141</v>
      </c>
      <c r="GG75" s="102"/>
      <c r="GH75" s="102"/>
      <c r="GI75" s="102"/>
      <c r="GJ75" s="102"/>
      <c r="GK75" s="102"/>
      <c r="GL75" s="102"/>
    </row>
    <row r="76" spans="1:194" ht="25.5" x14ac:dyDescent="0.25">
      <c r="A76" s="120" t="s">
        <v>560</v>
      </c>
      <c r="B76" s="122">
        <f t="shared" ref="B76" si="45">B75/B61</f>
        <v>1.8668152688771245E-2</v>
      </c>
      <c r="C76" s="120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22">
        <f t="shared" ref="O76" si="46">O75/O61</f>
        <v>7.5541037158023683E-3</v>
      </c>
      <c r="P76" s="102"/>
      <c r="Q76" s="102"/>
      <c r="R76" s="122">
        <f t="shared" ref="R76" si="47">R75/R61</f>
        <v>1.6189767734125574E-2</v>
      </c>
      <c r="S76" s="102"/>
      <c r="T76" s="102"/>
      <c r="U76" s="102"/>
      <c r="V76" s="102"/>
      <c r="W76" s="102"/>
      <c r="X76" s="102"/>
      <c r="Y76" s="122">
        <f>Y75/Y61</f>
        <v>1.4176395565584225E-2</v>
      </c>
      <c r="Z76" s="102"/>
      <c r="AA76" s="102"/>
      <c r="AB76" s="102"/>
      <c r="AC76" s="122">
        <f t="shared" ref="AC76" si="48">AC75/AC61</f>
        <v>2.3820867079561697E-2</v>
      </c>
      <c r="AD76" s="102"/>
      <c r="AE76" s="122">
        <f t="shared" ref="AE76" si="49">AE75/AE61</f>
        <v>5.6866609844449183E-2</v>
      </c>
      <c r="AF76" s="102"/>
      <c r="AG76" s="102"/>
      <c r="AH76" s="102"/>
      <c r="AI76" s="102"/>
      <c r="AJ76" s="102"/>
      <c r="AK76" s="102"/>
      <c r="AL76" s="122">
        <f t="shared" ref="AL76" si="50">AL75/AL61</f>
        <v>8.5015940488841653E-3</v>
      </c>
      <c r="AM76" s="102"/>
      <c r="AN76" s="102"/>
      <c r="AO76" s="122">
        <f t="shared" ref="AO76" si="51">AO75/AO61</f>
        <v>4.1943169958450661E-2</v>
      </c>
      <c r="AP76" s="102"/>
      <c r="AQ76" s="102"/>
      <c r="AR76" s="102"/>
      <c r="AS76" s="102"/>
      <c r="AT76" s="102"/>
      <c r="AU76" s="102"/>
      <c r="AV76" s="122">
        <f t="shared" ref="AV76" si="52">AV75/AV61</f>
        <v>5.4953764861294586E-2</v>
      </c>
      <c r="AW76" s="102"/>
      <c r="AX76" s="102"/>
      <c r="AY76" s="102"/>
      <c r="AZ76" s="102"/>
      <c r="BA76" s="102"/>
      <c r="BB76" s="102"/>
      <c r="BC76" s="122">
        <f t="shared" ref="BC76" si="53">BC75/BC61</f>
        <v>5.2169687688660489E-2</v>
      </c>
      <c r="BD76" s="102"/>
      <c r="BE76" s="102"/>
      <c r="BF76" s="122">
        <f t="shared" ref="BF76" si="54">BF75/BF61</f>
        <v>7.8666297731045928E-2</v>
      </c>
      <c r="BG76" s="102"/>
      <c r="BH76" s="102"/>
      <c r="BI76" s="102"/>
      <c r="BJ76" s="102"/>
      <c r="BK76" s="102"/>
      <c r="BL76" s="102"/>
      <c r="BM76" s="125">
        <f>BM75/BM61</f>
        <v>0.1492761458521055</v>
      </c>
      <c r="BN76" s="102"/>
      <c r="BO76" s="102"/>
      <c r="BP76" s="102"/>
      <c r="BQ76" s="122">
        <f t="shared" ref="BQ76" si="55">BQ75/BQ61</f>
        <v>9.3524569294746673E-2</v>
      </c>
      <c r="BR76" s="102"/>
      <c r="BS76" s="102"/>
      <c r="BT76" s="102"/>
      <c r="BU76" s="102"/>
      <c r="BV76" s="102"/>
      <c r="BW76" s="122">
        <f t="shared" ref="BW76" si="56">BW75/BW61</f>
        <v>4.9145030018412895E-2</v>
      </c>
      <c r="BX76" s="102"/>
      <c r="BY76" s="102"/>
      <c r="BZ76" s="122">
        <f t="shared" ref="BZ76" si="57">BZ75/BZ61</f>
        <v>0.13736070063176162</v>
      </c>
      <c r="CA76" s="102"/>
      <c r="CB76" s="102"/>
      <c r="CC76" s="102"/>
      <c r="CD76" s="102"/>
      <c r="CE76" s="102"/>
      <c r="CF76" s="102"/>
      <c r="CG76" s="122">
        <f t="shared" ref="CG76" si="58">CG75/CG61</f>
        <v>2.486158146535505E-2</v>
      </c>
      <c r="CH76" s="102"/>
      <c r="CI76" s="102"/>
      <c r="CJ76" s="122">
        <f t="shared" ref="CJ76" si="59">CJ75/CJ61</f>
        <v>0.12804542543499634</v>
      </c>
      <c r="CK76" s="102"/>
      <c r="CL76" s="102"/>
      <c r="CM76" s="102"/>
      <c r="CN76" s="102"/>
      <c r="CO76" s="102"/>
      <c r="CP76" s="102"/>
      <c r="CQ76" s="122">
        <f t="shared" ref="CQ76" si="60">CQ75/CQ61</f>
        <v>2.7632311428810712E-2</v>
      </c>
      <c r="CR76" s="102"/>
      <c r="CS76" s="102"/>
      <c r="CT76" s="122">
        <f t="shared" ref="CT76" si="61">CT75/CT61</f>
        <v>3.0816084240953903E-2</v>
      </c>
      <c r="CU76" s="102"/>
      <c r="CV76" s="102"/>
      <c r="CW76" s="122">
        <f t="shared" ref="CW76" si="62">CW75/CW61</f>
        <v>5.3987497632127296E-3</v>
      </c>
      <c r="CX76" s="102"/>
      <c r="CY76" s="102"/>
      <c r="CZ76" s="102"/>
      <c r="DA76" s="102"/>
      <c r="DB76" s="102"/>
      <c r="DC76" s="102"/>
      <c r="DD76" s="122">
        <f t="shared" ref="DD76" si="63">DD75/DD61</f>
        <v>1.202742031144398E-2</v>
      </c>
      <c r="DE76" s="102"/>
      <c r="DF76" s="102"/>
      <c r="DG76" s="122">
        <f t="shared" ref="DG76" si="64">DG75/DG61</f>
        <v>2.1287813879918276E-2</v>
      </c>
      <c r="DH76" s="102"/>
      <c r="DI76" s="102"/>
      <c r="DJ76" s="122">
        <f t="shared" ref="DJ76" si="65">DJ75/DJ61</f>
        <v>3.8432754088785048E-2</v>
      </c>
      <c r="DK76" s="102"/>
      <c r="DL76" s="102"/>
      <c r="DM76" s="122">
        <f t="shared" ref="DM76" si="66">DM75/DM61</f>
        <v>2.74855136737111E-2</v>
      </c>
      <c r="DN76" s="102"/>
      <c r="DO76" s="102"/>
      <c r="DP76" s="102"/>
      <c r="DQ76" s="102"/>
      <c r="DR76" s="102"/>
      <c r="DS76" s="102"/>
      <c r="DT76" s="122">
        <f t="shared" ref="DT76" si="67">DT75/DT61</f>
        <v>2.9345056628227222E-2</v>
      </c>
      <c r="DU76" s="102"/>
      <c r="DV76" s="102"/>
      <c r="DW76" s="102"/>
      <c r="DX76" s="102"/>
      <c r="DY76" s="102"/>
      <c r="DZ76" s="102"/>
      <c r="EA76" s="122">
        <f t="shared" ref="EA76" si="68">EA75/EA61</f>
        <v>4.7662817671347064E-2</v>
      </c>
      <c r="EB76" s="102"/>
      <c r="EC76" s="102"/>
      <c r="ED76" s="102"/>
      <c r="EE76" s="102"/>
      <c r="EF76" s="102"/>
      <c r="EG76" s="102"/>
      <c r="EH76" s="122">
        <f t="shared" ref="EH76" si="69">EH75/EH61</f>
        <v>2.8038394089722321E-2</v>
      </c>
      <c r="EI76" s="102"/>
      <c r="EJ76" s="102"/>
      <c r="EK76" s="102"/>
      <c r="EL76" s="102"/>
      <c r="EM76" s="102"/>
      <c r="EN76" s="102"/>
      <c r="EO76" s="122">
        <f t="shared" ref="EO76" si="70">EO75/EO61</f>
        <v>1.4998141317091304E-2</v>
      </c>
      <c r="EP76" s="102"/>
      <c r="EQ76" s="102"/>
      <c r="ER76" s="122">
        <f t="shared" ref="ER76" si="71">ER75/ER61</f>
        <v>2.9451785010921331E-2</v>
      </c>
      <c r="ES76" s="102"/>
      <c r="ET76" s="102"/>
      <c r="EU76" s="122">
        <f t="shared" ref="EU76" si="72">EU75/EU61</f>
        <v>1.7487143641719508E-2</v>
      </c>
      <c r="EV76" s="102"/>
      <c r="EW76" s="102"/>
      <c r="EX76" s="102"/>
      <c r="EY76" s="102"/>
      <c r="EZ76" s="102"/>
      <c r="FA76" s="102"/>
      <c r="FB76" s="122">
        <f t="shared" ref="FB76" si="73">FB75/FB61</f>
        <v>2.2803437959213878E-2</v>
      </c>
      <c r="FC76" s="102"/>
      <c r="FD76" s="102"/>
      <c r="FE76" s="102"/>
      <c r="FF76" s="122">
        <f t="shared" ref="FF76" si="74">FF75/FF61</f>
        <v>1.5405046480743692E-2</v>
      </c>
      <c r="FG76" s="102"/>
      <c r="FH76" s="102"/>
      <c r="FI76" s="102"/>
      <c r="FJ76" s="102"/>
      <c r="FK76" s="102"/>
      <c r="FL76" s="122">
        <f t="shared" ref="FL76" si="75">FL75/FL61</f>
        <v>9.0731332524722347E-3</v>
      </c>
      <c r="FM76" s="102"/>
      <c r="FN76" s="102"/>
      <c r="FO76" s="102"/>
      <c r="FP76" s="102"/>
      <c r="FQ76" s="102"/>
      <c r="FR76" s="102"/>
      <c r="FS76" s="122">
        <f t="shared" ref="FS76" si="76">FS75/FS61</f>
        <v>2.9277672673138355E-2</v>
      </c>
      <c r="FT76" s="102"/>
      <c r="FU76" s="102"/>
      <c r="FV76" s="102"/>
      <c r="FW76" s="102"/>
      <c r="FX76" s="122">
        <f t="shared" ref="FX76" si="77">FX75/FX61</f>
        <v>2.4767483685319357E-2</v>
      </c>
      <c r="FY76" s="102"/>
      <c r="FZ76" s="102"/>
      <c r="GA76" s="102"/>
      <c r="GB76" s="102"/>
      <c r="GC76" s="122">
        <f t="shared" ref="GC76" si="78">GC75/GC61</f>
        <v>6.6867765279284364E-3</v>
      </c>
      <c r="GD76" s="102"/>
      <c r="GE76" s="102"/>
      <c r="GF76" s="122">
        <f t="shared" ref="GF76" si="79">GF75/GF61</f>
        <v>5.0459864724617968E-3</v>
      </c>
      <c r="GG76" s="102"/>
      <c r="GH76" s="102"/>
      <c r="GI76" s="102"/>
      <c r="GJ76" s="102"/>
      <c r="GK76" s="102"/>
      <c r="GL76" s="102"/>
    </row>
    <row r="77" spans="1:194" x14ac:dyDescent="0.25">
      <c r="A77" s="147" t="s">
        <v>567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1:194" x14ac:dyDescent="0.25">
      <c r="A78" s="146" t="s">
        <v>959</v>
      </c>
      <c r="B78" s="146"/>
      <c r="C78" s="146"/>
      <c r="D78" s="146"/>
      <c r="E78" s="146"/>
      <c r="F78" s="146"/>
      <c r="G78" s="146"/>
      <c r="H78" s="146"/>
      <c r="I78" s="146"/>
      <c r="J78" s="146"/>
    </row>
  </sheetData>
  <sortState columnSort="1" ref="A1:DN9">
    <sortCondition ref="A2:DN2"/>
  </sortState>
  <mergeCells count="100">
    <mergeCell ref="FH31:FJ31"/>
    <mergeCell ref="FO31:FQ31"/>
    <mergeCell ref="FY31:GA31"/>
    <mergeCell ref="GI31:GK31"/>
    <mergeCell ref="DP31:DR31"/>
    <mergeCell ref="DW31:DY31"/>
    <mergeCell ref="ED31:EF31"/>
    <mergeCell ref="EK31:EM31"/>
    <mergeCell ref="EX31:EZ31"/>
    <mergeCell ref="BI31:BK31"/>
    <mergeCell ref="BS31:BU31"/>
    <mergeCell ref="CC31:CE31"/>
    <mergeCell ref="CM31:CO31"/>
    <mergeCell ref="CZ31:DB31"/>
    <mergeCell ref="K31:M31"/>
    <mergeCell ref="U31:W31"/>
    <mergeCell ref="AH31:AJ31"/>
    <mergeCell ref="AR31:AT31"/>
    <mergeCell ref="AY31:BA31"/>
    <mergeCell ref="EX29:EZ29"/>
    <mergeCell ref="FH29:FJ29"/>
    <mergeCell ref="FO29:FQ29"/>
    <mergeCell ref="FY29:GA29"/>
    <mergeCell ref="GI29:GK29"/>
    <mergeCell ref="CM29:CO29"/>
    <mergeCell ref="CZ29:DB29"/>
    <mergeCell ref="DP29:DR29"/>
    <mergeCell ref="DW29:DY29"/>
    <mergeCell ref="ED29:EF29"/>
    <mergeCell ref="EK29:EM29"/>
    <mergeCell ref="GI24:GK24"/>
    <mergeCell ref="GI25:GK25"/>
    <mergeCell ref="K29:M29"/>
    <mergeCell ref="U29:W29"/>
    <mergeCell ref="AH29:AJ29"/>
    <mergeCell ref="AR29:AT29"/>
    <mergeCell ref="AY29:BA29"/>
    <mergeCell ref="BI29:BK29"/>
    <mergeCell ref="BS29:BU29"/>
    <mergeCell ref="CC29:CE29"/>
    <mergeCell ref="FH24:FJ24"/>
    <mergeCell ref="FH25:FJ25"/>
    <mergeCell ref="FO24:FQ24"/>
    <mergeCell ref="FO25:FQ25"/>
    <mergeCell ref="FY24:GA24"/>
    <mergeCell ref="FY25:GA25"/>
    <mergeCell ref="ED24:EF24"/>
    <mergeCell ref="ED25:EF25"/>
    <mergeCell ref="EK24:EM24"/>
    <mergeCell ref="EK25:EM25"/>
    <mergeCell ref="EX24:EZ24"/>
    <mergeCell ref="EX25:EZ25"/>
    <mergeCell ref="CZ24:DB24"/>
    <mergeCell ref="CZ25:DB25"/>
    <mergeCell ref="DP24:DR24"/>
    <mergeCell ref="DP25:DR25"/>
    <mergeCell ref="DW24:DY24"/>
    <mergeCell ref="DW25:DY25"/>
    <mergeCell ref="BS25:BU25"/>
    <mergeCell ref="CC24:CE24"/>
    <mergeCell ref="CC25:CE25"/>
    <mergeCell ref="CM24:CO24"/>
    <mergeCell ref="CM25:CO25"/>
    <mergeCell ref="CM27:CO27"/>
    <mergeCell ref="CZ27:DB27"/>
    <mergeCell ref="DP27:DR27"/>
    <mergeCell ref="K25:M25"/>
    <mergeCell ref="K24:M24"/>
    <mergeCell ref="U24:W24"/>
    <mergeCell ref="U25:W25"/>
    <mergeCell ref="AH24:AJ24"/>
    <mergeCell ref="AH25:AJ25"/>
    <mergeCell ref="AR24:AT24"/>
    <mergeCell ref="AR25:AT25"/>
    <mergeCell ref="AY24:BA24"/>
    <mergeCell ref="AY25:BA25"/>
    <mergeCell ref="BI24:BK24"/>
    <mergeCell ref="BI25:BK25"/>
    <mergeCell ref="BS24:BU24"/>
    <mergeCell ref="AR27:AT27"/>
    <mergeCell ref="AY27:BA27"/>
    <mergeCell ref="BI27:BK27"/>
    <mergeCell ref="BS27:BU27"/>
    <mergeCell ref="CC27:CE27"/>
    <mergeCell ref="A78:J78"/>
    <mergeCell ref="A77:P77"/>
    <mergeCell ref="GM24:GO25"/>
    <mergeCell ref="GM28:GO29"/>
    <mergeCell ref="GI27:GK27"/>
    <mergeCell ref="A24:A25"/>
    <mergeCell ref="EK27:EM27"/>
    <mergeCell ref="EX27:EZ27"/>
    <mergeCell ref="FH27:FJ27"/>
    <mergeCell ref="FO27:FQ27"/>
    <mergeCell ref="FY27:GA27"/>
    <mergeCell ref="DW27:DY27"/>
    <mergeCell ref="ED27:EF27"/>
    <mergeCell ref="K27:M27"/>
    <mergeCell ref="U27:W27"/>
    <mergeCell ref="AH27:AJ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Bamberger, James (OCLA)</dc:creator>
  <cp:lastModifiedBy>Bamberger, James (OCLA)</cp:lastModifiedBy>
  <dcterms:created xsi:type="dcterms:W3CDTF">2016-03-03T18:36:51Z</dcterms:created>
  <dcterms:modified xsi:type="dcterms:W3CDTF">2016-03-11T21:26:08Z</dcterms:modified>
</cp:coreProperties>
</file>