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mesb\Box Sync\My Documents\ACJReinvestment Plan\"/>
    </mc:Choice>
  </mc:AlternateContent>
  <bookViews>
    <workbookView xWindow="0" yWindow="0" windowWidth="19200" windowHeight="10995"/>
  </bookViews>
  <sheets>
    <sheet name="Sheet1" sheetId="1" r:id="rId1"/>
  </sheets>
  <definedNames>
    <definedName name="_xlnm._FilterDatabase" localSheetId="0" hidden="1">Sheet1!$B$1:$GH$9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L21" i="1" l="1"/>
  <c r="GI23" i="1" s="1"/>
  <c r="FY23" i="1"/>
  <c r="GB21" i="1"/>
  <c r="FR21" i="1"/>
  <c r="FO23" i="1" s="1"/>
  <c r="FK21" i="1"/>
  <c r="FH23" i="1" s="1"/>
  <c r="FA21" i="1"/>
  <c r="EX23" i="1" s="1"/>
  <c r="EK23" i="1"/>
  <c r="EN21" i="1"/>
  <c r="DS21" i="1"/>
  <c r="DP23" i="1" s="1"/>
  <c r="DC21" i="1"/>
  <c r="CZ23" i="1" s="1"/>
  <c r="CP21" i="1"/>
  <c r="CM23" i="1" s="1"/>
  <c r="CC23" i="1"/>
  <c r="CF21" i="1"/>
  <c r="BV21" i="1"/>
  <c r="BS23" i="1" s="1"/>
  <c r="BL21" i="1"/>
  <c r="BI23" i="1" s="1"/>
  <c r="BB21" i="1"/>
  <c r="AY23" i="1" s="1"/>
  <c r="AR23" i="1"/>
  <c r="AU21" i="1"/>
  <c r="AK21" i="1"/>
  <c r="AH23" i="1" s="1"/>
  <c r="X21" i="1"/>
  <c r="U23" i="1" s="1"/>
  <c r="N21" i="1"/>
  <c r="K23" i="1" s="1"/>
  <c r="K28" i="1" s="1"/>
  <c r="EG21" i="1"/>
  <c r="ED23" i="1" s="1"/>
  <c r="DZ21" i="1"/>
  <c r="DW23" i="1" s="1"/>
  <c r="K26" i="1"/>
  <c r="GI6" i="1" l="1"/>
  <c r="GK6" i="1" s="1"/>
  <c r="GI7" i="1"/>
  <c r="GJ7" i="1" s="1"/>
  <c r="GI8" i="1"/>
  <c r="GK8" i="1" s="1"/>
  <c r="GI9" i="1"/>
  <c r="GK9" i="1" s="1"/>
  <c r="GI5" i="1"/>
  <c r="GJ5" i="1" s="1"/>
  <c r="GI3" i="1"/>
  <c r="GK3" i="1" s="1"/>
  <c r="GI26" i="1" s="1"/>
  <c r="GI28" i="1" s="1"/>
  <c r="FY6" i="1"/>
  <c r="GA6" i="1" s="1"/>
  <c r="FY7" i="1"/>
  <c r="GA7" i="1" s="1"/>
  <c r="FY8" i="1"/>
  <c r="GA8" i="1" s="1"/>
  <c r="FY9" i="1"/>
  <c r="FZ9" i="1" s="1"/>
  <c r="FY5" i="1"/>
  <c r="GA5" i="1" s="1"/>
  <c r="FY3" i="1"/>
  <c r="FZ3" i="1" s="1"/>
  <c r="FQ6" i="1"/>
  <c r="FQ7" i="1"/>
  <c r="FQ8" i="1"/>
  <c r="FQ9" i="1"/>
  <c r="FQ5" i="1"/>
  <c r="FQ3" i="1"/>
  <c r="FO26" i="1" s="1"/>
  <c r="FO28" i="1" s="1"/>
  <c r="FP9" i="1"/>
  <c r="FP8" i="1"/>
  <c r="FP7" i="1"/>
  <c r="FP6" i="1"/>
  <c r="FP5" i="1"/>
  <c r="FP3" i="1"/>
  <c r="FH6" i="1"/>
  <c r="FJ6" i="1" s="1"/>
  <c r="FH7" i="1"/>
  <c r="FI7" i="1" s="1"/>
  <c r="FH8" i="1"/>
  <c r="FJ8" i="1" s="1"/>
  <c r="FH9" i="1"/>
  <c r="FI9" i="1" s="1"/>
  <c r="FH5" i="1"/>
  <c r="FJ5" i="1" s="1"/>
  <c r="FD3" i="1"/>
  <c r="FH3" i="1"/>
  <c r="FI3" i="1" s="1"/>
  <c r="EX6" i="1"/>
  <c r="EY6" i="1" s="1"/>
  <c r="EX7" i="1"/>
  <c r="EZ7" i="1" s="1"/>
  <c r="EX8" i="1"/>
  <c r="EY8" i="1" s="1"/>
  <c r="EX9" i="1"/>
  <c r="EY9" i="1" s="1"/>
  <c r="EX5" i="1"/>
  <c r="EY5" i="1" s="1"/>
  <c r="EX3" i="1"/>
  <c r="EZ3" i="1" s="1"/>
  <c r="EX26" i="1" s="1"/>
  <c r="EX28" i="1" s="1"/>
  <c r="EM9" i="1"/>
  <c r="EL9" i="1"/>
  <c r="EK6" i="1"/>
  <c r="EM6" i="1" s="1"/>
  <c r="EK7" i="1"/>
  <c r="EL7" i="1" s="1"/>
  <c r="EK8" i="1"/>
  <c r="EL8" i="1" s="1"/>
  <c r="EK5" i="1"/>
  <c r="EM5" i="1" s="1"/>
  <c r="EK3" i="1"/>
  <c r="EL3" i="1" s="1"/>
  <c r="ED6" i="1"/>
  <c r="EF6" i="1" s="1"/>
  <c r="ED7" i="1"/>
  <c r="EE7" i="1" s="1"/>
  <c r="ED8" i="1"/>
  <c r="EF8" i="1" s="1"/>
  <c r="ED9" i="1"/>
  <c r="EE9" i="1" s="1"/>
  <c r="ED5" i="1"/>
  <c r="EE5" i="1" s="1"/>
  <c r="ED3" i="1"/>
  <c r="EE3" i="1" s="1"/>
  <c r="DY6" i="1"/>
  <c r="DY7" i="1"/>
  <c r="DY8" i="1"/>
  <c r="DY9" i="1"/>
  <c r="DY5" i="1"/>
  <c r="DX3" i="1"/>
  <c r="DX9" i="1"/>
  <c r="DX8" i="1"/>
  <c r="DX7" i="1"/>
  <c r="DX6" i="1"/>
  <c r="DX5" i="1"/>
  <c r="DW3" i="1"/>
  <c r="DY3" i="1" s="1"/>
  <c r="DW26" i="1" s="1"/>
  <c r="DW28" i="1" s="1"/>
  <c r="DP6" i="1"/>
  <c r="DP7" i="1"/>
  <c r="DP8" i="1"/>
  <c r="DP9" i="1"/>
  <c r="DP5" i="1"/>
  <c r="DP3" i="1"/>
  <c r="CZ6" i="1"/>
  <c r="DB6" i="1" s="1"/>
  <c r="CZ7" i="1"/>
  <c r="DA7" i="1" s="1"/>
  <c r="CZ8" i="1"/>
  <c r="DB8" i="1" s="1"/>
  <c r="CZ9" i="1"/>
  <c r="DA9" i="1" s="1"/>
  <c r="CZ5" i="1"/>
  <c r="DA5" i="1" s="1"/>
  <c r="CZ3" i="1"/>
  <c r="DA3" i="1" s="1"/>
  <c r="CM6" i="1"/>
  <c r="CO6" i="1" s="1"/>
  <c r="CM7" i="1"/>
  <c r="CN7" i="1" s="1"/>
  <c r="CM8" i="1"/>
  <c r="CO8" i="1" s="1"/>
  <c r="CM9" i="1"/>
  <c r="CN9" i="1" s="1"/>
  <c r="CM5" i="1"/>
  <c r="CO5" i="1" s="1"/>
  <c r="CM3" i="1"/>
  <c r="CO3" i="1" s="1"/>
  <c r="CM26" i="1" s="1"/>
  <c r="CM28" i="1" s="1"/>
  <c r="CC6" i="1"/>
  <c r="CE6" i="1" s="1"/>
  <c r="CC7" i="1"/>
  <c r="CD7" i="1" s="1"/>
  <c r="CC8" i="1"/>
  <c r="CE8" i="1" s="1"/>
  <c r="CC9" i="1"/>
  <c r="CD9" i="1" s="1"/>
  <c r="CC5" i="1"/>
  <c r="CD5" i="1" s="1"/>
  <c r="CC3" i="1"/>
  <c r="CD3" i="1" s="1"/>
  <c r="BS6" i="1"/>
  <c r="BU6" i="1" s="1"/>
  <c r="BS7" i="1"/>
  <c r="BT7" i="1" s="1"/>
  <c r="BS8" i="1"/>
  <c r="BT8" i="1" s="1"/>
  <c r="BS9" i="1"/>
  <c r="BT9" i="1" s="1"/>
  <c r="BS5" i="1"/>
  <c r="BU5" i="1" s="1"/>
  <c r="BS3" i="1"/>
  <c r="BT3" i="1" s="1"/>
  <c r="BI3" i="1"/>
  <c r="BJ3" i="1" s="1"/>
  <c r="BI6" i="1"/>
  <c r="BK6" i="1" s="1"/>
  <c r="BI7" i="1"/>
  <c r="BJ7" i="1" s="1"/>
  <c r="BI8" i="1"/>
  <c r="BK8" i="1" s="1"/>
  <c r="BI9" i="1"/>
  <c r="BJ9" i="1" s="1"/>
  <c r="BI5" i="1"/>
  <c r="BJ5" i="1" s="1"/>
  <c r="AZ3" i="1"/>
  <c r="AY3" i="1"/>
  <c r="BA3" i="1" s="1"/>
  <c r="AY26" i="1" s="1"/>
  <c r="AY28" i="1" s="1"/>
  <c r="AY4" i="1"/>
  <c r="AY5" i="1"/>
  <c r="AZ5" i="1" s="1"/>
  <c r="AY6" i="1"/>
  <c r="AZ6" i="1" s="1"/>
  <c r="AY7" i="1"/>
  <c r="BA7" i="1" s="1"/>
  <c r="AY8" i="1"/>
  <c r="AZ8" i="1" s="1"/>
  <c r="AY9" i="1"/>
  <c r="AZ9" i="1" s="1"/>
  <c r="AR6" i="1"/>
  <c r="AT6" i="1" s="1"/>
  <c r="AR7" i="1"/>
  <c r="AT7" i="1" s="1"/>
  <c r="AR8" i="1"/>
  <c r="AT8" i="1" s="1"/>
  <c r="AR9" i="1"/>
  <c r="AS9" i="1" s="1"/>
  <c r="AR5" i="1"/>
  <c r="AS5" i="1" s="1"/>
  <c r="AR3" i="1"/>
  <c r="AS3" i="1" s="1"/>
  <c r="AH9" i="1"/>
  <c r="AJ9" i="1" s="1"/>
  <c r="AH8" i="1"/>
  <c r="AJ8" i="1" s="1"/>
  <c r="AH7" i="1"/>
  <c r="AJ7" i="1" s="1"/>
  <c r="AH6" i="1"/>
  <c r="AJ6" i="1" s="1"/>
  <c r="AH5" i="1"/>
  <c r="AJ5" i="1" s="1"/>
  <c r="AH3" i="1"/>
  <c r="AJ3" i="1" s="1"/>
  <c r="AH26" i="1" s="1"/>
  <c r="AH28" i="1" s="1"/>
  <c r="U9" i="1"/>
  <c r="W9" i="1" s="1"/>
  <c r="U8" i="1"/>
  <c r="U7" i="1"/>
  <c r="U6" i="1"/>
  <c r="W6" i="1" s="1"/>
  <c r="U5" i="1"/>
  <c r="W5" i="1" s="1"/>
  <c r="U3" i="1"/>
  <c r="K6" i="1"/>
  <c r="M6" i="1" s="1"/>
  <c r="K7" i="1"/>
  <c r="L7" i="1" s="1"/>
  <c r="K8" i="1"/>
  <c r="M8" i="1" s="1"/>
  <c r="K9" i="1"/>
  <c r="M9" i="1" s="1"/>
  <c r="K5" i="1"/>
  <c r="M5" i="1" s="1"/>
  <c r="K3" i="1"/>
  <c r="M3" i="1" s="1"/>
  <c r="BE3" i="1"/>
  <c r="DQ5" i="1" l="1"/>
  <c r="DR5" i="1"/>
  <c r="DQ9" i="1"/>
  <c r="DR9" i="1"/>
  <c r="GA3" i="1"/>
  <c r="FY26" i="1" s="1"/>
  <c r="FY28" i="1" s="1"/>
  <c r="DQ3" i="1"/>
  <c r="DR3" i="1"/>
  <c r="DP26" i="1" s="1"/>
  <c r="DP28" i="1" s="1"/>
  <c r="DQ7" i="1"/>
  <c r="DR7" i="1"/>
  <c r="DQ6" i="1"/>
  <c r="DR6" i="1"/>
  <c r="DQ8" i="1"/>
  <c r="DR8" i="1"/>
  <c r="GJ3" i="1"/>
  <c r="GK5" i="1"/>
  <c r="FZ7" i="1"/>
  <c r="EL6" i="1"/>
  <c r="FJ9" i="1"/>
  <c r="FZ5" i="1"/>
  <c r="GJ9" i="1"/>
  <c r="EZ8" i="1"/>
  <c r="FI8" i="1"/>
  <c r="FZ6" i="1"/>
  <c r="GJ8" i="1"/>
  <c r="FZ8" i="1"/>
  <c r="GA9" i="1"/>
  <c r="GJ6" i="1"/>
  <c r="GK7" i="1"/>
  <c r="FJ7" i="1"/>
  <c r="EL5" i="1"/>
  <c r="EE6" i="1"/>
  <c r="EZ6" i="1"/>
  <c r="FI5" i="1"/>
  <c r="EE8" i="1"/>
  <c r="EZ5" i="1"/>
  <c r="FI6" i="1"/>
  <c r="FJ3" i="1"/>
  <c r="FH26" i="1" s="1"/>
  <c r="FH28" i="1" s="1"/>
  <c r="EM3" i="1"/>
  <c r="EK26" i="1" s="1"/>
  <c r="EK28" i="1" s="1"/>
  <c r="EY3" i="1"/>
  <c r="EZ9" i="1"/>
  <c r="EF3" i="1"/>
  <c r="ED26" i="1" s="1"/>
  <c r="ED28" i="1" s="1"/>
  <c r="EF7" i="1"/>
  <c r="EM8" i="1"/>
  <c r="EY7" i="1"/>
  <c r="EF5" i="1"/>
  <c r="EM7" i="1"/>
  <c r="DA6" i="1"/>
  <c r="EF9" i="1"/>
  <c r="CN6" i="1"/>
  <c r="BA5" i="1"/>
  <c r="CO9" i="1"/>
  <c r="AI5" i="1"/>
  <c r="BA9" i="1"/>
  <c r="CN3" i="1"/>
  <c r="BU9" i="1"/>
  <c r="BK3" i="1"/>
  <c r="BI26" i="1" s="1"/>
  <c r="BI28" i="1" s="1"/>
  <c r="CE7" i="1"/>
  <c r="CN5" i="1"/>
  <c r="DA8" i="1"/>
  <c r="AI8" i="1"/>
  <c r="BU8" i="1"/>
  <c r="CD6" i="1"/>
  <c r="AI9" i="1"/>
  <c r="AS8" i="1"/>
  <c r="BA8" i="1"/>
  <c r="BJ6" i="1"/>
  <c r="BU7" i="1"/>
  <c r="CE5" i="1"/>
  <c r="AI3" i="1"/>
  <c r="BA6" i="1"/>
  <c r="BJ8" i="1"/>
  <c r="CE9" i="1"/>
  <c r="AS7" i="1"/>
  <c r="AT3" i="1"/>
  <c r="AR26" i="1" s="1"/>
  <c r="AR28" i="1" s="1"/>
  <c r="AZ7" i="1"/>
  <c r="BK7" i="1"/>
  <c r="CE3" i="1"/>
  <c r="CC26" i="1" s="1"/>
  <c r="CC28" i="1" s="1"/>
  <c r="CN8" i="1"/>
  <c r="DB3" i="1"/>
  <c r="CZ26" i="1" s="1"/>
  <c r="CZ28" i="1" s="1"/>
  <c r="DB7" i="1"/>
  <c r="AS6" i="1"/>
  <c r="AT5" i="1"/>
  <c r="BK5" i="1"/>
  <c r="BT5" i="1"/>
  <c r="DB5" i="1"/>
  <c r="AI6" i="1"/>
  <c r="AT9" i="1"/>
  <c r="BK9" i="1"/>
  <c r="BT6" i="1"/>
  <c r="BU3" i="1"/>
  <c r="BS26" i="1" s="1"/>
  <c r="BS28" i="1" s="1"/>
  <c r="CD8" i="1"/>
  <c r="CO7" i="1"/>
  <c r="DB9" i="1"/>
  <c r="AI7" i="1"/>
  <c r="L6" i="1"/>
  <c r="V7" i="1"/>
  <c r="L3" i="1"/>
  <c r="L5" i="1"/>
  <c r="V3" i="1"/>
  <c r="V8" i="1"/>
  <c r="L8" i="1"/>
  <c r="W3" i="1"/>
  <c r="U26" i="1" s="1"/>
  <c r="U28" i="1" s="1"/>
  <c r="W8" i="1"/>
  <c r="M7" i="1"/>
  <c r="W7" i="1"/>
  <c r="V6" i="1"/>
  <c r="V5" i="1"/>
  <c r="V9" i="1"/>
  <c r="L9" i="1"/>
</calcChain>
</file>

<file path=xl/sharedStrings.xml><?xml version="1.0" encoding="utf-8"?>
<sst xmlns="http://schemas.openxmlformats.org/spreadsheetml/2006/main" count="682" uniqueCount="540">
  <si>
    <t>Population for whom poverty status is determined</t>
  </si>
  <si>
    <t>18,676</t>
  </si>
  <si>
    <t>4,348</t>
  </si>
  <si>
    <t>23.3%</t>
  </si>
  <si>
    <t>21,612</t>
  </si>
  <si>
    <t>3,310</t>
  </si>
  <si>
    <t>15.3%</t>
  </si>
  <si>
    <t>179,973</t>
  </si>
  <si>
    <t>24,672</t>
  </si>
  <si>
    <t>13.7%</t>
  </si>
  <si>
    <t>72,884</t>
  </si>
  <si>
    <t>10,795</t>
  </si>
  <si>
    <t>70,569</t>
  </si>
  <si>
    <t>10,651</t>
  </si>
  <si>
    <t>15.1%</t>
  </si>
  <si>
    <t>434,094</t>
  </si>
  <si>
    <t>51,261</t>
  </si>
  <si>
    <t>11.8%</t>
  </si>
  <si>
    <t>3,953</t>
  </si>
  <si>
    <t>690</t>
  </si>
  <si>
    <t>17.5%</t>
  </si>
  <si>
    <t>100,642</t>
  </si>
  <si>
    <t>18,511</t>
  </si>
  <si>
    <t>38,923</t>
  </si>
  <si>
    <t>6,097</t>
  </si>
  <si>
    <t>15.7%</t>
  </si>
  <si>
    <t>7,543</t>
  </si>
  <si>
    <t>1,720</t>
  </si>
  <si>
    <t>22.8%</t>
  </si>
  <si>
    <t>82,446</t>
  </si>
  <si>
    <t>16,164</t>
  </si>
  <si>
    <t>19.6%</t>
  </si>
  <si>
    <t>2,201</t>
  </si>
  <si>
    <t>274</t>
  </si>
  <si>
    <t>12.4%</t>
  </si>
  <si>
    <t>90,451</t>
  </si>
  <si>
    <t>17,548</t>
  </si>
  <si>
    <t>19.4%</t>
  </si>
  <si>
    <t>68,534</t>
  </si>
  <si>
    <t>12,862</t>
  </si>
  <si>
    <t>18.8%</t>
  </si>
  <si>
    <t>76,968</t>
  </si>
  <si>
    <t>7,539</t>
  </si>
  <si>
    <t>9.8%</t>
  </si>
  <si>
    <t>29,012</t>
  </si>
  <si>
    <t>3,666</t>
  </si>
  <si>
    <t>12.6%</t>
  </si>
  <si>
    <t>1,979,786</t>
  </si>
  <si>
    <t>233,458</t>
  </si>
  <si>
    <t>245,969</t>
  </si>
  <si>
    <t>26,858</t>
  </si>
  <si>
    <t>10.9%</t>
  </si>
  <si>
    <t>39,287</t>
  </si>
  <si>
    <t>8,691</t>
  </si>
  <si>
    <t>22.1%</t>
  </si>
  <si>
    <t>20,489</t>
  </si>
  <si>
    <t>3,187</t>
  </si>
  <si>
    <t>15.6%</t>
  </si>
  <si>
    <t>74,259</t>
  </si>
  <si>
    <t>12,472</t>
  </si>
  <si>
    <t>16.8%</t>
  </si>
  <si>
    <t>10,291</t>
  </si>
  <si>
    <t>1,378</t>
  </si>
  <si>
    <t>13.4%</t>
  </si>
  <si>
    <t>59,097</t>
  </si>
  <si>
    <t>10,080</t>
  </si>
  <si>
    <t>17.1%</t>
  </si>
  <si>
    <t>40,576</t>
  </si>
  <si>
    <t>8,802</t>
  </si>
  <si>
    <t>21.7%</t>
  </si>
  <si>
    <t>20,427</t>
  </si>
  <si>
    <t>3,487</t>
  </si>
  <si>
    <t>12,823</t>
  </si>
  <si>
    <t>2,811</t>
  </si>
  <si>
    <t>21.9%</t>
  </si>
  <si>
    <t>794,608</t>
  </si>
  <si>
    <t>99,743</t>
  </si>
  <si>
    <t>15,649</t>
  </si>
  <si>
    <t>1,783</t>
  </si>
  <si>
    <t>11.4%</t>
  </si>
  <si>
    <t>116,682</t>
  </si>
  <si>
    <t>17,352</t>
  </si>
  <si>
    <t>14.9%</t>
  </si>
  <si>
    <t>11,103</t>
  </si>
  <si>
    <t>1,514</t>
  </si>
  <si>
    <t>13.6%</t>
  </si>
  <si>
    <t>725,195</t>
  </si>
  <si>
    <t>74,849</t>
  </si>
  <si>
    <t>10.3%</t>
  </si>
  <si>
    <t>462,156</t>
  </si>
  <si>
    <t>72,163</t>
  </si>
  <si>
    <t>43,023</t>
  </si>
  <si>
    <t>7,563</t>
  </si>
  <si>
    <t>17.6%</t>
  </si>
  <si>
    <t>255,767</t>
  </si>
  <si>
    <t>30,320</t>
  </si>
  <si>
    <t>11.9%</t>
  </si>
  <si>
    <t>3,901</t>
  </si>
  <si>
    <t>853</t>
  </si>
  <si>
    <t>54,296</t>
  </si>
  <si>
    <t>9,069</t>
  </si>
  <si>
    <t>16.7%</t>
  </si>
  <si>
    <t>199,458</t>
  </si>
  <si>
    <t>32,401</t>
  </si>
  <si>
    <t>16.2%</t>
  </si>
  <si>
    <t>39,557</t>
  </si>
  <si>
    <t>12,948</t>
  </si>
  <si>
    <t>32.7%</t>
  </si>
  <si>
    <t>242,320</t>
  </si>
  <si>
    <t>54,474</t>
  </si>
  <si>
    <t>22.5%</t>
  </si>
  <si>
    <t>All Individuals below:</t>
  </si>
  <si>
    <t/>
  </si>
  <si>
    <t xml:space="preserve">  50 percent of poverty level</t>
  </si>
  <si>
    <t>1,688</t>
  </si>
  <si>
    <t>(X)</t>
  </si>
  <si>
    <t>1,043</t>
  </si>
  <si>
    <t>10,028</t>
  </si>
  <si>
    <t>5,148</t>
  </si>
  <si>
    <t>4,358</t>
  </si>
  <si>
    <t>21,299</t>
  </si>
  <si>
    <t>253</t>
  </si>
  <si>
    <t>7,856</t>
  </si>
  <si>
    <t>1,561</t>
  </si>
  <si>
    <t>798</t>
  </si>
  <si>
    <t>5,682</t>
  </si>
  <si>
    <t>76</t>
  </si>
  <si>
    <t>6,390</t>
  </si>
  <si>
    <t>5,900</t>
  </si>
  <si>
    <t>3,467</t>
  </si>
  <si>
    <t>1,409</t>
  </si>
  <si>
    <t>110,431</t>
  </si>
  <si>
    <t>12,036</t>
  </si>
  <si>
    <t>4,459</t>
  </si>
  <si>
    <t>1,580</t>
  </si>
  <si>
    <t>5,294</t>
  </si>
  <si>
    <t>404</t>
  </si>
  <si>
    <t>4,224</t>
  </si>
  <si>
    <t>3,170</t>
  </si>
  <si>
    <t>1,407</t>
  </si>
  <si>
    <t>1,484</t>
  </si>
  <si>
    <t>45,607</t>
  </si>
  <si>
    <t>947</t>
  </si>
  <si>
    <t>8,334</t>
  </si>
  <si>
    <t>550</t>
  </si>
  <si>
    <t>35,872</t>
  </si>
  <si>
    <t>31,601</t>
  </si>
  <si>
    <t>3,567</t>
  </si>
  <si>
    <t>14,975</t>
  </si>
  <si>
    <t>324</t>
  </si>
  <si>
    <t>3,999</t>
  </si>
  <si>
    <t>15,455</t>
  </si>
  <si>
    <t>8,099</t>
  </si>
  <si>
    <t>20,302</t>
  </si>
  <si>
    <t xml:space="preserve">  125 percent of poverty level</t>
  </si>
  <si>
    <t>5,877</t>
  </si>
  <si>
    <t>4,486</t>
  </si>
  <si>
    <t>32,583</t>
  </si>
  <si>
    <t>13,548</t>
  </si>
  <si>
    <t>13,963</t>
  </si>
  <si>
    <t>68,035</t>
  </si>
  <si>
    <t>1,012</t>
  </si>
  <si>
    <t>24,209</t>
  </si>
  <si>
    <t>8,136</t>
  </si>
  <si>
    <t>2,127</t>
  </si>
  <si>
    <t>21,580</t>
  </si>
  <si>
    <t>409</t>
  </si>
  <si>
    <t>23,489</t>
  </si>
  <si>
    <t>16,934</t>
  </si>
  <si>
    <t>10,212</t>
  </si>
  <si>
    <t>4,640</t>
  </si>
  <si>
    <t>293,610</t>
  </si>
  <si>
    <t>35,502</t>
  </si>
  <si>
    <t>10,762</t>
  </si>
  <si>
    <t>4,452</t>
  </si>
  <si>
    <t>16,574</t>
  </si>
  <si>
    <t>1,870</t>
  </si>
  <si>
    <t>12,691</t>
  </si>
  <si>
    <t>11,319</t>
  </si>
  <si>
    <t>4,741</t>
  </si>
  <si>
    <t>3,519</t>
  </si>
  <si>
    <t>131,537</t>
  </si>
  <si>
    <t>2,422</t>
  </si>
  <si>
    <t>23,468</t>
  </si>
  <si>
    <t>2,141</t>
  </si>
  <si>
    <t>95,334</t>
  </si>
  <si>
    <t>96,000</t>
  </si>
  <si>
    <t>10,143</t>
  </si>
  <si>
    <t>39,730</t>
  </si>
  <si>
    <t>1,062</t>
  </si>
  <si>
    <t>12,071</t>
  </si>
  <si>
    <t>41,621</t>
  </si>
  <si>
    <t>14,502</t>
  </si>
  <si>
    <t>72,823</t>
  </si>
  <si>
    <t xml:space="preserve">  150 percent of poverty level</t>
  </si>
  <si>
    <t>6,941</t>
  </si>
  <si>
    <t>5,783</t>
  </si>
  <si>
    <t>42,820</t>
  </si>
  <si>
    <t>18,288</t>
  </si>
  <si>
    <t>17,245</t>
  </si>
  <si>
    <t>90,393</t>
  </si>
  <si>
    <t>1,189</t>
  </si>
  <si>
    <t>28,985</t>
  </si>
  <si>
    <t>11,152</t>
  </si>
  <si>
    <t>2,761</t>
  </si>
  <si>
    <t>26,328</t>
  </si>
  <si>
    <t>591</t>
  </si>
  <si>
    <t>29,880</t>
  </si>
  <si>
    <t>20,101</t>
  </si>
  <si>
    <t>13,210</t>
  </si>
  <si>
    <t>5,960</t>
  </si>
  <si>
    <t>360,529</t>
  </si>
  <si>
    <t>43,483</t>
  </si>
  <si>
    <t>12,479</t>
  </si>
  <si>
    <t>5,478</t>
  </si>
  <si>
    <t>21,943</t>
  </si>
  <si>
    <t>2,355</t>
  </si>
  <si>
    <t>15,688</t>
  </si>
  <si>
    <t>14,122</t>
  </si>
  <si>
    <t>6,501</t>
  </si>
  <si>
    <t>4,413</t>
  </si>
  <si>
    <t>169,454</t>
  </si>
  <si>
    <t>3,073</t>
  </si>
  <si>
    <t>29,049</t>
  </si>
  <si>
    <t>2,646</t>
  </si>
  <si>
    <t>120,150</t>
  </si>
  <si>
    <t>118,268</t>
  </si>
  <si>
    <t>13,176</t>
  </si>
  <si>
    <t>48,710</t>
  </si>
  <si>
    <t>1,180</t>
  </si>
  <si>
    <t>14,799</t>
  </si>
  <si>
    <t>51,386</t>
  </si>
  <si>
    <t>15,746</t>
  </si>
  <si>
    <t>90,744</t>
  </si>
  <si>
    <t xml:space="preserve">  185 percent of poverty level</t>
  </si>
  <si>
    <t>8,560</t>
  </si>
  <si>
    <t>7,816</t>
  </si>
  <si>
    <t>53,561</t>
  </si>
  <si>
    <t>24,983</t>
  </si>
  <si>
    <t>23,306</t>
  </si>
  <si>
    <t>116,998</t>
  </si>
  <si>
    <t>1,708</t>
  </si>
  <si>
    <t>35,964</t>
  </si>
  <si>
    <t>14,535</t>
  </si>
  <si>
    <t>3,415</t>
  </si>
  <si>
    <t>32,609</t>
  </si>
  <si>
    <t>720</t>
  </si>
  <si>
    <t>38,634</t>
  </si>
  <si>
    <t>25,191</t>
  </si>
  <si>
    <t>17,760</t>
  </si>
  <si>
    <t>8,310</t>
  </si>
  <si>
    <t>445,416</t>
  </si>
  <si>
    <t>57,635</t>
  </si>
  <si>
    <t>14,978</t>
  </si>
  <si>
    <t>7,189</t>
  </si>
  <si>
    <t>27,866</t>
  </si>
  <si>
    <t>2,974</t>
  </si>
  <si>
    <t>20,096</t>
  </si>
  <si>
    <t>17,785</t>
  </si>
  <si>
    <t>7,897</t>
  </si>
  <si>
    <t>5,455</t>
  </si>
  <si>
    <t>217,404</t>
  </si>
  <si>
    <t>3,988</t>
  </si>
  <si>
    <t>37,815</t>
  </si>
  <si>
    <t>3,268</t>
  </si>
  <si>
    <t>157,877</t>
  </si>
  <si>
    <t>148,430</t>
  </si>
  <si>
    <t>16,861</t>
  </si>
  <si>
    <t>63,594</t>
  </si>
  <si>
    <t>1,386</t>
  </si>
  <si>
    <t>18,877</t>
  </si>
  <si>
    <t>63,394</t>
  </si>
  <si>
    <t>18,295</t>
  </si>
  <si>
    <t>112,933</t>
  </si>
  <si>
    <t xml:space="preserve">  200 percent of poverty level</t>
  </si>
  <si>
    <t>9,727</t>
  </si>
  <si>
    <t>8,430</t>
  </si>
  <si>
    <t>57,363</t>
  </si>
  <si>
    <t>27,715</t>
  </si>
  <si>
    <t>24,484</t>
  </si>
  <si>
    <t>129,618</t>
  </si>
  <si>
    <t>1,738</t>
  </si>
  <si>
    <t>39,426</t>
  </si>
  <si>
    <t>15,903</t>
  </si>
  <si>
    <t>3,636</t>
  </si>
  <si>
    <t>35,944</t>
  </si>
  <si>
    <t>832</t>
  </si>
  <si>
    <t>42,154</t>
  </si>
  <si>
    <t>27,806</t>
  </si>
  <si>
    <t>19,734</t>
  </si>
  <si>
    <t>9,291</t>
  </si>
  <si>
    <t>483,335</t>
  </si>
  <si>
    <t>62,209</t>
  </si>
  <si>
    <t>15,813</t>
  </si>
  <si>
    <t>7,936</t>
  </si>
  <si>
    <t>29,934</t>
  </si>
  <si>
    <t>3,282</t>
  </si>
  <si>
    <t>21,821</t>
  </si>
  <si>
    <t>19,474</t>
  </si>
  <si>
    <t>8,485</t>
  </si>
  <si>
    <t>5,727</t>
  </si>
  <si>
    <t>237,564</t>
  </si>
  <si>
    <t>40,912</t>
  </si>
  <si>
    <t>3,633</t>
  </si>
  <si>
    <t>175,205</t>
  </si>
  <si>
    <t>160,789</t>
  </si>
  <si>
    <t>17,642</t>
  </si>
  <si>
    <t>69,379</t>
  </si>
  <si>
    <t>1,468</t>
  </si>
  <si>
    <t>20,389</t>
  </si>
  <si>
    <t>68,421</t>
  </si>
  <si>
    <t>19,221</t>
  </si>
  <si>
    <t>121,337</t>
  </si>
  <si>
    <t>Adams County below poverty level</t>
  </si>
  <si>
    <t>Adams County percent below poverty level</t>
  </si>
  <si>
    <t>Adams County Total</t>
  </si>
  <si>
    <t>Asotin County Total</t>
  </si>
  <si>
    <t>Asotin County below poverty level</t>
  </si>
  <si>
    <t>Asotin County percent below poverty level</t>
  </si>
  <si>
    <t>Benton County Total</t>
  </si>
  <si>
    <t>Benton County below poverty level</t>
  </si>
  <si>
    <t>Benton County percent below poverty level</t>
  </si>
  <si>
    <t>Chelan County Total</t>
  </si>
  <si>
    <t>Chelan County below poverty level</t>
  </si>
  <si>
    <t>Chelan County percent below poverty level</t>
  </si>
  <si>
    <t>Clallam County Total</t>
  </si>
  <si>
    <t>Clallam County below poverty level</t>
  </si>
  <si>
    <t>Clallam County percent below poverty level</t>
  </si>
  <si>
    <t>Clark County Total</t>
  </si>
  <si>
    <t>Clark County below poverty level</t>
  </si>
  <si>
    <t>Clark County percent below poverty level</t>
  </si>
  <si>
    <t>Columbia County Total</t>
  </si>
  <si>
    <t>Columbia County below poverty level</t>
  </si>
  <si>
    <t>Columbia County percent below poverty level</t>
  </si>
  <si>
    <t>Cowlitz County Total</t>
  </si>
  <si>
    <t>Cowlitz County below poverty level</t>
  </si>
  <si>
    <t>Cowlitz County percent below poverty level</t>
  </si>
  <si>
    <t>Douglas County Total</t>
  </si>
  <si>
    <t>Douglas County below poverty level</t>
  </si>
  <si>
    <t>Douglas County percent below poverty level</t>
  </si>
  <si>
    <t>Ferry County Total</t>
  </si>
  <si>
    <t>Ferry County below poverty level</t>
  </si>
  <si>
    <t>Ferry County percent below poverty level</t>
  </si>
  <si>
    <t>Franklin County Total</t>
  </si>
  <si>
    <t>Franklin County below poverty level</t>
  </si>
  <si>
    <t>Franklin County percent below poverty level</t>
  </si>
  <si>
    <t>Garfield County Total</t>
  </si>
  <si>
    <t>Garfield County below poverty level</t>
  </si>
  <si>
    <t>Garfield County percent below poverty level</t>
  </si>
  <si>
    <t>Grant County Total</t>
  </si>
  <si>
    <t>Grant County below poverty level</t>
  </si>
  <si>
    <t>Grant County percent below poverty level</t>
  </si>
  <si>
    <t>Grays Harbor County Total</t>
  </si>
  <si>
    <t>Grays Harbor County below poverty level</t>
  </si>
  <si>
    <t>Grays Harbor County percent below poverty level</t>
  </si>
  <si>
    <t>Island County Total</t>
  </si>
  <si>
    <t>Island County below poverty level</t>
  </si>
  <si>
    <t>Island County percent below poverty level</t>
  </si>
  <si>
    <t>Jefferson County Total</t>
  </si>
  <si>
    <t>Jefferson County below poverty level</t>
  </si>
  <si>
    <t>Jefferson County percent below poverty level</t>
  </si>
  <si>
    <t>King County Total</t>
  </si>
  <si>
    <t>King County below poverty level</t>
  </si>
  <si>
    <t>King County percent below poverty level</t>
  </si>
  <si>
    <t>Kitsap County Total</t>
  </si>
  <si>
    <t>Kitsap County below poverty level</t>
  </si>
  <si>
    <t>Kitsap County percent below poverty level</t>
  </si>
  <si>
    <t>Kittitas County Total</t>
  </si>
  <si>
    <t>Kittitas County below poverty level</t>
  </si>
  <si>
    <t>Kittitas County percent below poverty level</t>
  </si>
  <si>
    <t>Klickitat County Total</t>
  </si>
  <si>
    <t>Klickitat County below poverty level</t>
  </si>
  <si>
    <t>Klickitat County percent below poverty level</t>
  </si>
  <si>
    <t>Lewis County Total</t>
  </si>
  <si>
    <t>Lewis County below poverty level</t>
  </si>
  <si>
    <t>Lewis County percent below poverty level</t>
  </si>
  <si>
    <t>Lincoln County Total</t>
  </si>
  <si>
    <t>Lincoln County below poverty level</t>
  </si>
  <si>
    <t>Lincoln County percent below poverty level</t>
  </si>
  <si>
    <t>Mason County Total</t>
  </si>
  <si>
    <t>Mason County below poverty level</t>
  </si>
  <si>
    <t>Mason County percent below poverty level</t>
  </si>
  <si>
    <t>Okanogan County Total</t>
  </si>
  <si>
    <t>Okanogan County below poverty level</t>
  </si>
  <si>
    <t>Okanogan County percent below poverty level</t>
  </si>
  <si>
    <t>Pacific County Total</t>
  </si>
  <si>
    <t>Pacific County below poverty level</t>
  </si>
  <si>
    <t>Pacific County percent below poverty level</t>
  </si>
  <si>
    <t>Pend Oreille County Total</t>
  </si>
  <si>
    <t>Pend Oreille County below poverty level</t>
  </si>
  <si>
    <t>Pend Oreille County percent below poverty level</t>
  </si>
  <si>
    <t>Pierce County Total</t>
  </si>
  <si>
    <t>Pierce County below poverty level</t>
  </si>
  <si>
    <t>Pierce County percent below poverty level</t>
  </si>
  <si>
    <t>San Juan County Total</t>
  </si>
  <si>
    <t>San Juan County below poverty level</t>
  </si>
  <si>
    <t>San Juan County percent below poverty level</t>
  </si>
  <si>
    <t>Skagit County Total</t>
  </si>
  <si>
    <t>Skagit County below poverty level</t>
  </si>
  <si>
    <t>Skagit County percent below poverty level</t>
  </si>
  <si>
    <t>Skamania County Total</t>
  </si>
  <si>
    <t>Skamania County below poverty level</t>
  </si>
  <si>
    <t>Skamania County percent below poverty level</t>
  </si>
  <si>
    <t>Snohomis County Total</t>
  </si>
  <si>
    <t>Snohomish County below poverty level</t>
  </si>
  <si>
    <t>Snohomish County percent below poverty level</t>
  </si>
  <si>
    <t>Spokane County Total</t>
  </si>
  <si>
    <t>Spokane County below poverty level</t>
  </si>
  <si>
    <t>Spokane County percent below poverty level</t>
  </si>
  <si>
    <t>Stevens County Total</t>
  </si>
  <si>
    <t>Stevens County below poverty level</t>
  </si>
  <si>
    <t>Stevens County percent below poverty level</t>
  </si>
  <si>
    <t>Thurston County Total</t>
  </si>
  <si>
    <t>Thurston County below poverty level</t>
  </si>
  <si>
    <t>Thurston County percent below poverty level</t>
  </si>
  <si>
    <t>Wahkiakum County Total</t>
  </si>
  <si>
    <t>Wahkiakum County below poverty level</t>
  </si>
  <si>
    <t>Wahkiakum County percent below poverty level</t>
  </si>
  <si>
    <t>Walla Walla County Total</t>
  </si>
  <si>
    <t>Walla Walla County below poverty level</t>
  </si>
  <si>
    <t>Walla Walla County percent below poverty level</t>
  </si>
  <si>
    <t>Whatcom County Total</t>
  </si>
  <si>
    <t>Whatcom County below poverty level</t>
  </si>
  <si>
    <t>Whatcom County percent below poverty level</t>
  </si>
  <si>
    <t>Whitman County Total</t>
  </si>
  <si>
    <t>Whitman County below poverty level</t>
  </si>
  <si>
    <t>Whitman County percent below poverty level</t>
  </si>
  <si>
    <t>Yakima County Total</t>
  </si>
  <si>
    <t>Yakima County below poverty level</t>
  </si>
  <si>
    <t>Yakima County percent below poverty level</t>
  </si>
  <si>
    <t>Region</t>
  </si>
  <si>
    <t>Region 1 Poverty Pop.</t>
  </si>
  <si>
    <t>Regional NJP staff FTE</t>
  </si>
  <si>
    <t>Total FTE</t>
  </si>
  <si>
    <t>Region 1 percent below poverty</t>
  </si>
  <si>
    <t>Region 1 percent of state poverty population</t>
  </si>
  <si>
    <t>State Poverty Total</t>
  </si>
  <si>
    <t>Region 2 Poverty Pop.</t>
  </si>
  <si>
    <t>Region 2 percent below poverty</t>
  </si>
  <si>
    <t>Region 2 percent of state poverty population</t>
  </si>
  <si>
    <t>Region 3 Poverty Pop.</t>
  </si>
  <si>
    <t>Region 3 Percent below poverty</t>
  </si>
  <si>
    <t>Region 3 percent of state poverty population</t>
  </si>
  <si>
    <t>Region 4 Poverty Pop.</t>
  </si>
  <si>
    <t>Region 4 Percent below poverty</t>
  </si>
  <si>
    <t>Region 4 percent of state poverty population</t>
  </si>
  <si>
    <t>Region 5 Poverty Pop.</t>
  </si>
  <si>
    <t xml:space="preserve">Region 5 percent below poverty </t>
  </si>
  <si>
    <t>Region 5 percent of state poverty population</t>
  </si>
  <si>
    <t>Region 6 Poverty Pop.</t>
  </si>
  <si>
    <t xml:space="preserve">Region 6 percent below poverty </t>
  </si>
  <si>
    <t>Region 6 percent of state poverty population</t>
  </si>
  <si>
    <t>Region 7 Poverty Pop.</t>
  </si>
  <si>
    <t>Region 7 percent below poverty</t>
  </si>
  <si>
    <t>Region 7 percent of state poverty population</t>
  </si>
  <si>
    <t>Region 8 Poverty Pop.</t>
  </si>
  <si>
    <t>Region 8 percent below poverty</t>
  </si>
  <si>
    <t>Region 8 percent of state poverty population</t>
  </si>
  <si>
    <t>Region 9 Poverty Pop.</t>
  </si>
  <si>
    <t>Region 9 percent below poverty</t>
  </si>
  <si>
    <t>Region 9 percent of state poverty population</t>
  </si>
  <si>
    <t>Region 10 Poverty Pop.</t>
  </si>
  <si>
    <t>Region 10 percent below poverty</t>
  </si>
  <si>
    <t>Region 10 percent of state poverty population</t>
  </si>
  <si>
    <t>Region 11 Poverty Pop.</t>
  </si>
  <si>
    <t>Region 11 Percent of below poverty</t>
  </si>
  <si>
    <t>Region 11 Percent of statewide poverty population</t>
  </si>
  <si>
    <t>Region 12 Poverty Pop.</t>
  </si>
  <si>
    <t>Region 12 Percent below poverty</t>
  </si>
  <si>
    <t>Region 12 percent of statewide poverty population</t>
  </si>
  <si>
    <t>Region 13 Poverty Pop.</t>
  </si>
  <si>
    <t>Region 13 percent below poverty</t>
  </si>
  <si>
    <t>Region 13 percent of statewide poverty population</t>
  </si>
  <si>
    <t>Region 14 Poverty Pop.</t>
  </si>
  <si>
    <t>Region 14 percent below poverty</t>
  </si>
  <si>
    <t>Region 14 percent of statewide poverty population</t>
  </si>
  <si>
    <t>Region 15 Poverty Pop.</t>
  </si>
  <si>
    <t>Region 15 percent below poverty</t>
  </si>
  <si>
    <t>Region 15 percent of statewide poverty population</t>
  </si>
  <si>
    <t>Region 16 Poverty Pop.</t>
  </si>
  <si>
    <t>Region 16 percent below poverty</t>
  </si>
  <si>
    <t>Region 16 percent of statewide poverty population</t>
  </si>
  <si>
    <t>Region 17 Poverty Pop.</t>
  </si>
  <si>
    <t>Region 17 Percent below poverty</t>
  </si>
  <si>
    <t>Region 17 percent of staetwide poverty population</t>
  </si>
  <si>
    <t>Region 18 Poverty Pop.</t>
  </si>
  <si>
    <t>Region 18 Percent below poverty</t>
  </si>
  <si>
    <t>Region 18 percent of statewide poverty population</t>
  </si>
  <si>
    <t>Region 19 Poverty Pop.</t>
  </si>
  <si>
    <t>Region 19 Percent below poverty</t>
  </si>
  <si>
    <t>Region 19 percent of statewide poverty population</t>
  </si>
  <si>
    <t>Regional CLEAR FTE (per %'age of hours)</t>
  </si>
  <si>
    <t>TeamChild</t>
  </si>
  <si>
    <t>SCLC</t>
  </si>
  <si>
    <t>ULP (by percentage of cases in each region)</t>
  </si>
  <si>
    <t>Solid Ground Family Assistance Program</t>
  </si>
  <si>
    <t>Regional Pro Bono FTE (staff attorney)</t>
  </si>
  <si>
    <t>Regional Pro Bono FTE (volunteer hours)</t>
  </si>
  <si>
    <t>Region 1 FTE's</t>
  </si>
  <si>
    <t>Region 2 FTE's</t>
  </si>
  <si>
    <t>Region 3 FTE's</t>
  </si>
  <si>
    <t>Region 4 FTE's</t>
  </si>
  <si>
    <t>Region 5 FTE's</t>
  </si>
  <si>
    <t>Region 6 FTE's</t>
  </si>
  <si>
    <t>Region 7 FTE's</t>
  </si>
  <si>
    <t>Region 8 FTE's</t>
  </si>
  <si>
    <t>Region 9 FTE's</t>
  </si>
  <si>
    <t>Region 10 FTE's</t>
  </si>
  <si>
    <t>Region 11 FTE's</t>
  </si>
  <si>
    <t>Region 12 FTE's</t>
  </si>
  <si>
    <t>Region 13 FTE's</t>
  </si>
  <si>
    <t>Region 14 FTE's</t>
  </si>
  <si>
    <t>Region 15 FTE's</t>
  </si>
  <si>
    <t>Region 16 FTE's</t>
  </si>
  <si>
    <t>Region 17 FTE's</t>
  </si>
  <si>
    <t>Region 18 FTE's</t>
  </si>
  <si>
    <t>Region 19 FTE's</t>
  </si>
  <si>
    <t>Minimum Access FTE's (238)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</si>
  <si>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</si>
  <si>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</si>
  <si>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</si>
  <si>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</si>
  <si>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</si>
  <si>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</si>
  <si>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</si>
  <si>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</si>
  <si>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</si>
  <si>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</si>
  <si>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t>Region 11</t>
  </si>
  <si>
    <t>Region 12</t>
  </si>
  <si>
    <t>Region 13</t>
  </si>
  <si>
    <t>Region 14</t>
  </si>
  <si>
    <t>Region 15</t>
  </si>
  <si>
    <t>Region 16</t>
  </si>
  <si>
    <t>Region 17</t>
  </si>
  <si>
    <t>Region 18</t>
  </si>
  <si>
    <t>Region 19</t>
  </si>
  <si>
    <t>Net Shortfall</t>
  </si>
  <si>
    <t>Total Current Effective FTE's</t>
  </si>
  <si>
    <t>NJP 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</si>
</sst>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">
    <font>
      <sz val="11"/>
      <color theme="1"/>
      <name val="Calibri"/>
      <family val="2"/>
      <scheme val="minor"/>
    </font>
    <font>
      <sz val="10"/>
      <color indexed="8"/>
      <name val="SansSerif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0" fillId="4" borderId="1" xfId="0" applyFill="1" applyBorder="1"/>
    <xf numFmtId="0" fontId="1" fillId="4" borderId="1" xfId="0" applyFont="1" applyFill="1" applyBorder="1" applyAlignment="1">
      <alignment horizontal="left" vertical="top" wrapText="1"/>
    </xf>
    <xf numFmtId="0" fontId="0" fillId="5" borderId="1" xfId="0" applyFill="1" applyBorder="1"/>
    <xf numFmtId="0" fontId="1" fillId="5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164" fontId="1" fillId="6" borderId="1" xfId="0" applyNumberFormat="1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vertical="top" wrapText="1"/>
    </xf>
    <xf numFmtId="0" fontId="0" fillId="7" borderId="1" xfId="0" applyFill="1" applyBorder="1"/>
    <xf numFmtId="0" fontId="1" fillId="7" borderId="1" xfId="0" applyFont="1" applyFill="1" applyBorder="1" applyAlignment="1">
      <alignment horizontal="left" vertical="top" wrapText="1"/>
    </xf>
    <xf numFmtId="0" fontId="0" fillId="8" borderId="1" xfId="0" applyFill="1" applyBorder="1"/>
    <xf numFmtId="0" fontId="1" fillId="8" borderId="1" xfId="0" applyFont="1" applyFill="1" applyBorder="1" applyAlignment="1">
      <alignment horizontal="left" vertical="top" wrapText="1"/>
    </xf>
    <xf numFmtId="0" fontId="0" fillId="9" borderId="1" xfId="0" applyFill="1" applyBorder="1"/>
    <xf numFmtId="0" fontId="1" fillId="9" borderId="1" xfId="0" applyFont="1" applyFill="1" applyBorder="1" applyAlignment="1">
      <alignment horizontal="left" vertical="top" wrapText="1"/>
    </xf>
    <xf numFmtId="0" fontId="0" fillId="10" borderId="1" xfId="0" applyFill="1" applyBorder="1"/>
    <xf numFmtId="0" fontId="1" fillId="10" borderId="1" xfId="0" applyFont="1" applyFill="1" applyBorder="1" applyAlignment="1">
      <alignment horizontal="left" vertical="top" wrapText="1"/>
    </xf>
    <xf numFmtId="0" fontId="1" fillId="11" borderId="1" xfId="0" applyFont="1" applyFill="1" applyBorder="1" applyAlignment="1">
      <alignment horizontal="left" vertical="top" wrapText="1"/>
    </xf>
    <xf numFmtId="0" fontId="0" fillId="12" borderId="1" xfId="0" applyFill="1" applyBorder="1"/>
    <xf numFmtId="0" fontId="1" fillId="12" borderId="1" xfId="0" applyFont="1" applyFill="1" applyBorder="1" applyAlignment="1">
      <alignment horizontal="left" vertical="top" wrapText="1"/>
    </xf>
    <xf numFmtId="0" fontId="0" fillId="13" borderId="1" xfId="0" applyFill="1" applyBorder="1"/>
    <xf numFmtId="0" fontId="1" fillId="13" borderId="1" xfId="0" applyFont="1" applyFill="1" applyBorder="1" applyAlignment="1">
      <alignment horizontal="left" vertical="top" wrapText="1"/>
    </xf>
    <xf numFmtId="0" fontId="1" fillId="13" borderId="1" xfId="0" applyFont="1" applyFill="1" applyBorder="1" applyAlignment="1">
      <alignment vertical="top" wrapText="1"/>
    </xf>
    <xf numFmtId="0" fontId="1" fillId="14" borderId="1" xfId="0" applyFont="1" applyFill="1" applyBorder="1" applyAlignment="1">
      <alignment vertical="top" wrapText="1"/>
    </xf>
    <xf numFmtId="0" fontId="1" fillId="14" borderId="1" xfId="0" applyFont="1" applyFill="1" applyBorder="1" applyAlignment="1">
      <alignment horizontal="left" vertical="top" wrapText="1"/>
    </xf>
    <xf numFmtId="0" fontId="0" fillId="15" borderId="1" xfId="0" applyFill="1" applyBorder="1"/>
    <xf numFmtId="0" fontId="1" fillId="15" borderId="1" xfId="0" applyFont="1" applyFill="1" applyBorder="1" applyAlignment="1">
      <alignment horizontal="left" vertical="top" wrapText="1"/>
    </xf>
    <xf numFmtId="0" fontId="0" fillId="16" borderId="1" xfId="0" applyFill="1" applyBorder="1"/>
    <xf numFmtId="0" fontId="1" fillId="16" borderId="1" xfId="0" applyFont="1" applyFill="1" applyBorder="1" applyAlignment="1">
      <alignment horizontal="left" vertical="top" wrapText="1"/>
    </xf>
    <xf numFmtId="0" fontId="0" fillId="17" borderId="1" xfId="0" applyFill="1" applyBorder="1"/>
    <xf numFmtId="0" fontId="1" fillId="17" borderId="1" xfId="0" applyFont="1" applyFill="1" applyBorder="1" applyAlignment="1">
      <alignment horizontal="left" vertical="top" wrapText="1"/>
    </xf>
    <xf numFmtId="0" fontId="0" fillId="18" borderId="1" xfId="0" applyFill="1" applyBorder="1"/>
    <xf numFmtId="0" fontId="1" fillId="18" borderId="1" xfId="0" applyFont="1" applyFill="1" applyBorder="1" applyAlignment="1">
      <alignment horizontal="left" vertical="top" wrapText="1"/>
    </xf>
    <xf numFmtId="0" fontId="1" fillId="19" borderId="1" xfId="0" applyFont="1" applyFill="1" applyBorder="1" applyAlignment="1">
      <alignment horizontal="left" vertical="top" wrapText="1"/>
    </xf>
    <xf numFmtId="0" fontId="0" fillId="20" borderId="1" xfId="0" applyFill="1" applyBorder="1"/>
    <xf numFmtId="0" fontId="1" fillId="20" borderId="1" xfId="0" applyFont="1" applyFill="1" applyBorder="1" applyAlignment="1">
      <alignment horizontal="left" vertical="top" wrapText="1"/>
    </xf>
    <xf numFmtId="3" fontId="1" fillId="14" borderId="1" xfId="0" applyNumberFormat="1" applyFont="1" applyFill="1" applyBorder="1" applyAlignment="1">
      <alignment horizontal="left" vertical="top" wrapText="1"/>
    </xf>
    <xf numFmtId="3" fontId="1" fillId="6" borderId="1" xfId="0" applyNumberFormat="1" applyFont="1" applyFill="1" applyBorder="1" applyAlignment="1">
      <alignment horizontal="left" vertical="top" wrapText="1"/>
    </xf>
    <xf numFmtId="3" fontId="1" fillId="8" borderId="1" xfId="0" applyNumberFormat="1" applyFont="1" applyFill="1" applyBorder="1" applyAlignment="1">
      <alignment horizontal="left" vertical="top" wrapText="1"/>
    </xf>
    <xf numFmtId="10" fontId="1" fillId="3" borderId="1" xfId="0" applyNumberFormat="1" applyFont="1" applyFill="1" applyBorder="1" applyAlignment="1">
      <alignment horizontal="left" vertical="top" wrapText="1"/>
    </xf>
    <xf numFmtId="3" fontId="1" fillId="3" borderId="1" xfId="0" applyNumberFormat="1" applyFont="1" applyFill="1" applyBorder="1" applyAlignment="1">
      <alignment horizontal="left" vertical="top" wrapText="1"/>
    </xf>
    <xf numFmtId="3" fontId="1" fillId="11" borderId="1" xfId="0" applyNumberFormat="1" applyFont="1" applyFill="1" applyBorder="1" applyAlignment="1">
      <alignment horizontal="left" vertical="top" wrapText="1"/>
    </xf>
    <xf numFmtId="10" fontId="1" fillId="11" borderId="1" xfId="0" applyNumberFormat="1" applyFont="1" applyFill="1" applyBorder="1" applyAlignment="1">
      <alignment horizontal="left" vertical="top" wrapText="1"/>
    </xf>
    <xf numFmtId="10" fontId="1" fillId="19" borderId="1" xfId="0" applyNumberFormat="1" applyFont="1" applyFill="1" applyBorder="1" applyAlignment="1">
      <alignment horizontal="left" vertical="top" wrapText="1"/>
    </xf>
    <xf numFmtId="10" fontId="1" fillId="6" borderId="1" xfId="0" applyNumberFormat="1" applyFont="1" applyFill="1" applyBorder="1" applyAlignment="1">
      <alignment horizontal="left" vertical="top" wrapText="1"/>
    </xf>
    <xf numFmtId="3" fontId="1" fillId="5" borderId="1" xfId="0" applyNumberFormat="1" applyFont="1" applyFill="1" applyBorder="1" applyAlignment="1">
      <alignment horizontal="left" vertical="top" wrapText="1"/>
    </xf>
    <xf numFmtId="10" fontId="1" fillId="5" borderId="1" xfId="0" applyNumberFormat="1" applyFont="1" applyFill="1" applyBorder="1" applyAlignment="1">
      <alignment horizontal="left" vertical="top" wrapText="1"/>
    </xf>
    <xf numFmtId="3" fontId="1" fillId="4" borderId="1" xfId="0" applyNumberFormat="1" applyFont="1" applyFill="1" applyBorder="1" applyAlignment="1">
      <alignment horizontal="left" vertical="top" wrapText="1"/>
    </xf>
    <xf numFmtId="10" fontId="1" fillId="4" borderId="1" xfId="0" applyNumberFormat="1" applyFont="1" applyFill="1" applyBorder="1" applyAlignment="1">
      <alignment horizontal="left" vertical="top" wrapText="1"/>
    </xf>
    <xf numFmtId="3" fontId="1" fillId="18" borderId="1" xfId="0" applyNumberFormat="1" applyFont="1" applyFill="1" applyBorder="1" applyAlignment="1">
      <alignment horizontal="left" vertical="top" wrapText="1"/>
    </xf>
    <xf numFmtId="10" fontId="1" fillId="18" borderId="1" xfId="0" applyNumberFormat="1" applyFont="1" applyFill="1" applyBorder="1" applyAlignment="1">
      <alignment horizontal="left" vertical="top" wrapText="1"/>
    </xf>
    <xf numFmtId="3" fontId="1" fillId="10" borderId="1" xfId="0" applyNumberFormat="1" applyFont="1" applyFill="1" applyBorder="1" applyAlignment="1">
      <alignment horizontal="left" vertical="top" wrapText="1"/>
    </xf>
    <xf numFmtId="10" fontId="1" fillId="10" borderId="1" xfId="0" applyNumberFormat="1" applyFont="1" applyFill="1" applyBorder="1" applyAlignment="1">
      <alignment horizontal="left" vertical="top" wrapText="1"/>
    </xf>
    <xf numFmtId="3" fontId="1" fillId="7" borderId="1" xfId="0" applyNumberFormat="1" applyFont="1" applyFill="1" applyBorder="1" applyAlignment="1">
      <alignment horizontal="left" vertical="top" wrapText="1"/>
    </xf>
    <xf numFmtId="10" fontId="1" fillId="7" borderId="1" xfId="0" applyNumberFormat="1" applyFont="1" applyFill="1" applyBorder="1" applyAlignment="1">
      <alignment horizontal="left" vertical="top" wrapText="1"/>
    </xf>
    <xf numFmtId="10" fontId="1" fillId="16" borderId="1" xfId="0" applyNumberFormat="1" applyFont="1" applyFill="1" applyBorder="1" applyAlignment="1">
      <alignment horizontal="left" vertical="top" wrapText="1"/>
    </xf>
    <xf numFmtId="10" fontId="1" fillId="8" borderId="1" xfId="0" applyNumberFormat="1" applyFont="1" applyFill="1" applyBorder="1" applyAlignment="1">
      <alignment horizontal="left" vertical="top" wrapText="1"/>
    </xf>
    <xf numFmtId="3" fontId="1" fillId="20" borderId="1" xfId="0" applyNumberFormat="1" applyFont="1" applyFill="1" applyBorder="1" applyAlignment="1">
      <alignment horizontal="left" vertical="top" wrapText="1"/>
    </xf>
    <xf numFmtId="10" fontId="1" fillId="20" borderId="1" xfId="0" applyNumberFormat="1" applyFont="1" applyFill="1" applyBorder="1" applyAlignment="1">
      <alignment horizontal="left" vertical="top" wrapText="1"/>
    </xf>
    <xf numFmtId="3" fontId="1" fillId="12" borderId="1" xfId="0" applyNumberFormat="1" applyFont="1" applyFill="1" applyBorder="1" applyAlignment="1">
      <alignment horizontal="left" vertical="top" wrapText="1"/>
    </xf>
    <xf numFmtId="10" fontId="1" fillId="12" borderId="1" xfId="0" applyNumberFormat="1" applyFont="1" applyFill="1" applyBorder="1" applyAlignment="1">
      <alignment horizontal="left" vertical="top" wrapText="1"/>
    </xf>
    <xf numFmtId="3" fontId="1" fillId="13" borderId="1" xfId="0" applyNumberFormat="1" applyFont="1" applyFill="1" applyBorder="1" applyAlignment="1">
      <alignment horizontal="left" vertical="top" wrapText="1"/>
    </xf>
    <xf numFmtId="10" fontId="1" fillId="13" borderId="1" xfId="0" applyNumberFormat="1" applyFont="1" applyFill="1" applyBorder="1" applyAlignment="1">
      <alignment horizontal="left" vertical="top" wrapText="1"/>
    </xf>
    <xf numFmtId="164" fontId="1" fillId="13" borderId="1" xfId="0" applyNumberFormat="1" applyFont="1" applyFill="1" applyBorder="1" applyAlignment="1">
      <alignment horizontal="left" vertical="top" wrapText="1"/>
    </xf>
    <xf numFmtId="165" fontId="1" fillId="17" borderId="1" xfId="0" applyNumberFormat="1" applyFont="1" applyFill="1" applyBorder="1" applyAlignment="1">
      <alignment horizontal="left" vertical="top" wrapText="1"/>
    </xf>
    <xf numFmtId="10" fontId="1" fillId="17" borderId="1" xfId="0" applyNumberFormat="1" applyFont="1" applyFill="1" applyBorder="1" applyAlignment="1">
      <alignment horizontal="left" vertical="top" wrapText="1"/>
    </xf>
    <xf numFmtId="3" fontId="1" fillId="15" borderId="1" xfId="0" applyNumberFormat="1" applyFont="1" applyFill="1" applyBorder="1" applyAlignment="1">
      <alignment horizontal="left" vertical="top" wrapText="1"/>
    </xf>
    <xf numFmtId="10" fontId="1" fillId="15" borderId="1" xfId="0" applyNumberFormat="1" applyFont="1" applyFill="1" applyBorder="1" applyAlignment="1">
      <alignment horizontal="left" vertical="top" wrapText="1"/>
    </xf>
    <xf numFmtId="0" fontId="0" fillId="0" borderId="3" xfId="0" applyBorder="1"/>
    <xf numFmtId="3" fontId="1" fillId="9" borderId="1" xfId="0" applyNumberFormat="1" applyFont="1" applyFill="1" applyBorder="1" applyAlignment="1">
      <alignment horizontal="left" vertical="top" wrapText="1"/>
    </xf>
    <xf numFmtId="10" fontId="1" fillId="9" borderId="1" xfId="0" applyNumberFormat="1" applyFont="1" applyFill="1" applyBorder="1" applyAlignment="1">
      <alignment horizontal="left" vertical="top" wrapText="1"/>
    </xf>
    <xf numFmtId="0" fontId="0" fillId="0" borderId="1" xfId="0" applyFont="1" applyBorder="1"/>
    <xf numFmtId="0" fontId="0" fillId="14" borderId="1" xfId="0" applyFont="1" applyFill="1" applyBorder="1"/>
    <xf numFmtId="0" fontId="0" fillId="8" borderId="1" xfId="0" applyFont="1" applyFill="1" applyBorder="1"/>
    <xf numFmtId="0" fontId="0" fillId="3" borderId="1" xfId="0" applyFont="1" applyFill="1" applyBorder="1"/>
    <xf numFmtId="0" fontId="0" fillId="11" borderId="1" xfId="0" applyFont="1" applyFill="1" applyBorder="1"/>
    <xf numFmtId="0" fontId="0" fillId="19" borderId="1" xfId="0" applyFont="1" applyFill="1" applyBorder="1"/>
    <xf numFmtId="0" fontId="0" fillId="6" borderId="1" xfId="0" applyFont="1" applyFill="1" applyBorder="1"/>
    <xf numFmtId="0" fontId="0" fillId="5" borderId="1" xfId="0" applyFont="1" applyFill="1" applyBorder="1"/>
    <xf numFmtId="0" fontId="0" fillId="0" borderId="0" xfId="0" applyBorder="1"/>
    <xf numFmtId="10" fontId="1" fillId="14" borderId="1" xfId="0" applyNumberFormat="1" applyFont="1" applyFill="1" applyBorder="1" applyAlignment="1">
      <alignment horizontal="left" vertical="top" wrapText="1"/>
    </xf>
    <xf numFmtId="0" fontId="0" fillId="0" borderId="4" xfId="0" applyBorder="1"/>
    <xf numFmtId="0" fontId="0" fillId="0" borderId="5" xfId="0" applyBorder="1"/>
    <xf numFmtId="0" fontId="0" fillId="0" borderId="2" xfId="0" applyBorder="1"/>
    <xf numFmtId="165" fontId="0" fillId="0" borderId="0" xfId="0" applyNumberFormat="1" applyFill="1" applyBorder="1"/>
    <xf numFmtId="1" fontId="0" fillId="0" borderId="0" xfId="0" applyNumberFormat="1" applyFill="1" applyBorder="1"/>
    <xf numFmtId="0" fontId="0" fillId="0" borderId="6" xfId="0" applyBorder="1"/>
    <xf numFmtId="0" fontId="0" fillId="0" borderId="7" xfId="0" applyBorder="1"/>
    <xf numFmtId="1" fontId="1" fillId="14" borderId="1" xfId="0" applyNumberFormat="1" applyFont="1" applyFill="1" applyBorder="1" applyAlignment="1">
      <alignment horizontal="left" vertical="top" wrapText="1"/>
    </xf>
    <xf numFmtId="1" fontId="0" fillId="0" borderId="0" xfId="0" applyNumberFormat="1" applyBorder="1"/>
    <xf numFmtId="165" fontId="0" fillId="21" borderId="8" xfId="0" applyNumberFormat="1" applyFill="1" applyBorder="1" applyAlignment="1">
      <alignment horizontal="center"/>
    </xf>
    <xf numFmtId="165" fontId="0" fillId="21" borderId="9" xfId="0" applyNumberFormat="1" applyFill="1" applyBorder="1" applyAlignment="1">
      <alignment horizontal="center"/>
    </xf>
    <xf numFmtId="165" fontId="0" fillId="21" borderId="10" xfId="0" applyNumberFormat="1" applyFill="1" applyBorder="1" applyAlignment="1">
      <alignment horizontal="center"/>
    </xf>
    <xf numFmtId="166" fontId="0" fillId="21" borderId="11" xfId="0" applyNumberFormat="1" applyFill="1" applyBorder="1" applyAlignment="1">
      <alignment horizontal="center"/>
    </xf>
    <xf numFmtId="166" fontId="0" fillId="21" borderId="12" xfId="0" applyNumberFormat="1" applyFill="1" applyBorder="1" applyAlignment="1">
      <alignment horizontal="center"/>
    </xf>
    <xf numFmtId="166" fontId="0" fillId="21" borderId="13" xfId="0" applyNumberFormat="1" applyFill="1" applyBorder="1" applyAlignment="1">
      <alignment horizontal="center"/>
    </xf>
    <xf numFmtId="166" fontId="0" fillId="0" borderId="1" xfId="0" applyNumberFormat="1" applyBorder="1"/>
    <xf numFmtId="166" fontId="0" fillId="0" borderId="0" xfId="0" applyNumberFormat="1" applyBorder="1"/>
    <xf numFmtId="166" fontId="0" fillId="21" borderId="8" xfId="0" applyNumberFormat="1" applyFill="1" applyBorder="1" applyAlignment="1">
      <alignment horizontal="center"/>
    </xf>
    <xf numFmtId="166" fontId="0" fillId="21" borderId="9" xfId="0" applyNumberFormat="1" applyFill="1" applyBorder="1" applyAlignment="1">
      <alignment horizontal="center"/>
    </xf>
    <xf numFmtId="166" fontId="0" fillId="21" borderId="10" xfId="0" applyNumberFormat="1" applyFill="1" applyBorder="1" applyAlignment="1">
      <alignment horizontal="center"/>
    </xf>
    <xf numFmtId="2" fontId="0" fillId="0" borderId="0" xfId="0" applyNumberFormat="1" applyBorder="1"/>
    <xf numFmtId="166" fontId="0" fillId="0" borderId="2" xfId="0" applyNumberFormat="1" applyBorder="1"/>
    <xf numFmtId="166" fontId="0" fillId="0" borderId="0" xfId="0" applyNumberFormat="1"/>
    <xf numFmtId="0" fontId="0" fillId="22" borderId="0" xfId="0" applyFill="1" applyBorder="1"/>
    <xf numFmtId="166" fontId="0" fillId="22" borderId="14" xfId="0" applyNumberFormat="1" applyFill="1" applyBorder="1" applyAlignment="1">
      <alignment horizontal="center"/>
    </xf>
    <xf numFmtId="166" fontId="0" fillId="22" borderId="15" xfId="0" applyNumberFormat="1" applyFill="1" applyBorder="1" applyAlignment="1">
      <alignment horizontal="center"/>
    </xf>
    <xf numFmtId="166" fontId="0" fillId="22" borderId="16" xfId="0" applyNumberFormat="1" applyFill="1" applyBorder="1" applyAlignment="1">
      <alignment horizontal="center"/>
    </xf>
    <xf numFmtId="1" fontId="0" fillId="22" borderId="14" xfId="0" applyNumberFormat="1" applyFill="1" applyBorder="1" applyAlignment="1">
      <alignment horizontal="center"/>
    </xf>
    <xf numFmtId="1" fontId="0" fillId="22" borderId="15" xfId="0" applyNumberFormat="1" applyFill="1" applyBorder="1" applyAlignment="1">
      <alignment horizontal="center"/>
    </xf>
    <xf numFmtId="1" fontId="0" fillId="22" borderId="16" xfId="0" applyNumberFormat="1" applyFill="1" applyBorder="1" applyAlignment="1">
      <alignment horizontal="center"/>
    </xf>
    <xf numFmtId="0" fontId="1" fillId="2" borderId="2" xfId="0" applyFont="1" applyFill="1" applyBorder="1" applyAlignment="1">
      <alignment vertical="top" wrapText="1"/>
    </xf>
    <xf numFmtId="165" fontId="0" fillId="0" borderId="0" xfId="0" applyNumberFormat="1" applyBorder="1"/>
    <xf numFmtId="166" fontId="0" fillId="0" borderId="7" xfId="0" applyNumberFormat="1" applyBorder="1"/>
    <xf numFmtId="165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" fontId="0" fillId="21" borderId="0" xfId="0" applyNumberFormat="1" applyFill="1" applyBorder="1" applyAlignment="1">
      <alignment horizontal="center" vertical="center"/>
    </xf>
    <xf numFmtId="0" fontId="0" fillId="9" borderId="0" xfId="0" applyFill="1" applyBorder="1"/>
    <xf numFmtId="165" fontId="0" fillId="9" borderId="14" xfId="0" applyNumberFormat="1" applyFill="1" applyBorder="1" applyAlignment="1">
      <alignment horizontal="center"/>
    </xf>
    <xf numFmtId="165" fontId="0" fillId="9" borderId="15" xfId="0" applyNumberFormat="1" applyFill="1" applyBorder="1" applyAlignment="1">
      <alignment horizontal="center"/>
    </xf>
    <xf numFmtId="165" fontId="0" fillId="9" borderId="16" xfId="0" applyNumberFormat="1" applyFill="1" applyBorder="1" applyAlignment="1">
      <alignment horizontal="center"/>
    </xf>
    <xf numFmtId="166" fontId="0" fillId="9" borderId="14" xfId="0" applyNumberFormat="1" applyFill="1" applyBorder="1" applyAlignment="1">
      <alignment horizontal="center"/>
    </xf>
    <xf numFmtId="166" fontId="0" fillId="9" borderId="15" xfId="0" applyNumberFormat="1" applyFill="1" applyBorder="1" applyAlignment="1">
      <alignment horizontal="center"/>
    </xf>
    <xf numFmtId="166" fontId="0" fillId="9" borderId="16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36"/>
  <sheetViews>
    <sheetView tabSelected="1" workbookViewId="0">
      <pane xSplit="17670" ySplit="4185" topLeftCell="A10" activePane="bottomLeft"/>
      <selection activeCell="GN1" sqref="GN1"/>
      <selection pane="topRight" activeCell="N3" sqref="N3:N7"/>
      <selection pane="bottomLeft" activeCell="A13" sqref="A13"/>
      <selection pane="bottomRight" activeCell="A22" sqref="A22"/>
    </sheetView>
  </sheetViews>
  <sheetFormatPr defaultRowHeight="15"/>
  <cols>
    <col min="1" max="1" width="28" customWidth="1"/>
    <col min="2" max="2" width="10.28515625" customWidth="1"/>
    <col min="3" max="10" width="9.140625" customWidth="1"/>
    <col min="12" max="12" width="12.28515625" bestFit="1" customWidth="1"/>
    <col min="15" max="17" width="9.140625" customWidth="1"/>
    <col min="18" max="18" width="11.5703125" customWidth="1"/>
    <col min="19" max="20" width="9.140625" customWidth="1"/>
    <col min="22" max="22" width="12.28515625" bestFit="1" customWidth="1"/>
    <col min="25" max="33" width="9.140625" customWidth="1"/>
    <col min="38" max="43" width="9.140625" customWidth="1"/>
    <col min="48" max="50" width="9.140625" customWidth="1"/>
    <col min="55" max="60" width="9.140625" customWidth="1"/>
    <col min="62" max="62" width="11.5703125" bestFit="1" customWidth="1"/>
    <col min="65" max="70" width="9.140625" customWidth="1"/>
    <col min="72" max="72" width="11.5703125" bestFit="1" customWidth="1"/>
    <col min="75" max="80" width="9.140625" customWidth="1"/>
    <col min="85" max="90" width="9.140625" customWidth="1"/>
    <col min="95" max="103" width="9.140625" customWidth="1"/>
    <col min="108" max="118" width="9.140625" customWidth="1"/>
    <col min="119" max="119" width="11.5703125" customWidth="1"/>
    <col min="124" max="126" width="9.140625" customWidth="1"/>
    <col min="128" max="128" width="11.5703125" bestFit="1" customWidth="1"/>
    <col min="131" max="133" width="9.140625" customWidth="1"/>
    <col min="138" max="140" width="9.140625" customWidth="1"/>
    <col min="145" max="153" width="9.140625" customWidth="1"/>
    <col min="155" max="155" width="10.140625" customWidth="1"/>
    <col min="158" max="159" width="9.140625" customWidth="1"/>
    <col min="160" max="160" width="11.5703125" customWidth="1"/>
    <col min="161" max="163" width="9.140625" customWidth="1"/>
    <col min="165" max="165" width="11.28515625" bestFit="1" customWidth="1"/>
    <col min="168" max="170" width="9.140625" customWidth="1"/>
    <col min="175" max="180" width="9.140625" customWidth="1"/>
    <col min="185" max="190" width="9.140625" customWidth="1"/>
  </cols>
  <sheetData>
    <row r="1" spans="1:194" ht="102">
      <c r="A1" s="2"/>
      <c r="B1" s="25" t="s">
        <v>340</v>
      </c>
      <c r="C1" s="25" t="s">
        <v>341</v>
      </c>
      <c r="D1" s="25" t="s">
        <v>342</v>
      </c>
      <c r="E1" s="26" t="s">
        <v>388</v>
      </c>
      <c r="F1" s="26" t="s">
        <v>389</v>
      </c>
      <c r="G1" s="26" t="s">
        <v>390</v>
      </c>
      <c r="H1" s="26" t="s">
        <v>409</v>
      </c>
      <c r="I1" s="26" t="s">
        <v>410</v>
      </c>
      <c r="J1" s="26" t="s">
        <v>411</v>
      </c>
      <c r="K1" s="26" t="s">
        <v>431</v>
      </c>
      <c r="L1" s="26" t="s">
        <v>434</v>
      </c>
      <c r="M1" s="26" t="s">
        <v>435</v>
      </c>
      <c r="N1" s="26" t="s">
        <v>498</v>
      </c>
      <c r="O1" s="14" t="s">
        <v>376</v>
      </c>
      <c r="P1" s="14" t="s">
        <v>377</v>
      </c>
      <c r="Q1" s="14" t="s">
        <v>378</v>
      </c>
      <c r="R1" s="14" t="s">
        <v>406</v>
      </c>
      <c r="S1" s="14" t="s">
        <v>407</v>
      </c>
      <c r="T1" s="14" t="s">
        <v>408</v>
      </c>
      <c r="U1" s="14" t="s">
        <v>437</v>
      </c>
      <c r="V1" s="14" t="s">
        <v>438</v>
      </c>
      <c r="W1" s="14" t="s">
        <v>439</v>
      </c>
      <c r="X1" s="14" t="s">
        <v>499</v>
      </c>
      <c r="Y1" s="3" t="s">
        <v>316</v>
      </c>
      <c r="Z1" s="3" t="s">
        <v>317</v>
      </c>
      <c r="AA1" s="3" t="s">
        <v>318</v>
      </c>
      <c r="AB1" s="3" t="s">
        <v>346</v>
      </c>
      <c r="AC1" s="3" t="s">
        <v>347</v>
      </c>
      <c r="AD1" s="3" t="s">
        <v>348</v>
      </c>
      <c r="AE1" s="3" t="s">
        <v>424</v>
      </c>
      <c r="AF1" s="3" t="s">
        <v>425</v>
      </c>
      <c r="AG1" s="3" t="s">
        <v>426</v>
      </c>
      <c r="AH1" s="3" t="s">
        <v>440</v>
      </c>
      <c r="AI1" s="3" t="s">
        <v>441</v>
      </c>
      <c r="AJ1" s="3" t="s">
        <v>442</v>
      </c>
      <c r="AK1" s="3" t="s">
        <v>500</v>
      </c>
      <c r="AL1" s="19" t="s">
        <v>331</v>
      </c>
      <c r="AM1" s="19" t="s">
        <v>332</v>
      </c>
      <c r="AN1" s="19" t="s">
        <v>333</v>
      </c>
      <c r="AO1" s="19" t="s">
        <v>418</v>
      </c>
      <c r="AP1" s="19" t="s">
        <v>419</v>
      </c>
      <c r="AQ1" s="19" t="s">
        <v>420</v>
      </c>
      <c r="AR1" s="19" t="s">
        <v>443</v>
      </c>
      <c r="AS1" s="19" t="s">
        <v>444</v>
      </c>
      <c r="AT1" s="19" t="s">
        <v>445</v>
      </c>
      <c r="AU1" s="19" t="s">
        <v>501</v>
      </c>
      <c r="AV1" s="35" t="s">
        <v>382</v>
      </c>
      <c r="AW1" s="35" t="s">
        <v>383</v>
      </c>
      <c r="AX1" s="35" t="s">
        <v>384</v>
      </c>
      <c r="AY1" s="35" t="s">
        <v>446</v>
      </c>
      <c r="AZ1" s="35" t="s">
        <v>447</v>
      </c>
      <c r="BA1" s="35" t="s">
        <v>448</v>
      </c>
      <c r="BB1" s="35" t="s">
        <v>502</v>
      </c>
      <c r="BC1" s="8" t="s">
        <v>322</v>
      </c>
      <c r="BD1" s="8" t="s">
        <v>323</v>
      </c>
      <c r="BE1" s="8" t="s">
        <v>324</v>
      </c>
      <c r="BF1" s="10" t="s">
        <v>337</v>
      </c>
      <c r="BG1" s="10" t="s">
        <v>338</v>
      </c>
      <c r="BH1" s="10" t="s">
        <v>339</v>
      </c>
      <c r="BI1" s="10" t="s">
        <v>449</v>
      </c>
      <c r="BJ1" s="10" t="s">
        <v>450</v>
      </c>
      <c r="BK1" s="10" t="s">
        <v>451</v>
      </c>
      <c r="BL1" s="10" t="s">
        <v>503</v>
      </c>
      <c r="BM1" s="7" t="s">
        <v>315</v>
      </c>
      <c r="BN1" s="7" t="s">
        <v>313</v>
      </c>
      <c r="BO1" s="7" t="s">
        <v>314</v>
      </c>
      <c r="BP1" s="7" t="s">
        <v>349</v>
      </c>
      <c r="BQ1" s="7" t="s">
        <v>350</v>
      </c>
      <c r="BR1" s="7" t="s">
        <v>351</v>
      </c>
      <c r="BS1" s="7" t="s">
        <v>452</v>
      </c>
      <c r="BT1" s="7" t="s">
        <v>453</v>
      </c>
      <c r="BU1" s="7" t="s">
        <v>454</v>
      </c>
      <c r="BV1" s="7" t="s">
        <v>504</v>
      </c>
      <c r="BW1" s="5" t="s">
        <v>319</v>
      </c>
      <c r="BX1" s="5" t="s">
        <v>320</v>
      </c>
      <c r="BY1" s="5" t="s">
        <v>321</v>
      </c>
      <c r="BZ1" s="5" t="s">
        <v>343</v>
      </c>
      <c r="CA1" s="5" t="s">
        <v>344</v>
      </c>
      <c r="CB1" s="5" t="s">
        <v>345</v>
      </c>
      <c r="CC1" s="5" t="s">
        <v>455</v>
      </c>
      <c r="CD1" s="5" t="s">
        <v>456</v>
      </c>
      <c r="CE1" s="5" t="s">
        <v>457</v>
      </c>
      <c r="CF1" s="5" t="s">
        <v>505</v>
      </c>
      <c r="CG1" s="34" t="s">
        <v>367</v>
      </c>
      <c r="CH1" s="34" t="s">
        <v>368</v>
      </c>
      <c r="CI1" s="34" t="s">
        <v>369</v>
      </c>
      <c r="CJ1" s="34" t="s">
        <v>427</v>
      </c>
      <c r="CK1" s="34" t="s">
        <v>428</v>
      </c>
      <c r="CL1" s="34" t="s">
        <v>429</v>
      </c>
      <c r="CM1" s="34" t="s">
        <v>458</v>
      </c>
      <c r="CN1" s="34" t="s">
        <v>459</v>
      </c>
      <c r="CO1" s="34" t="s">
        <v>460</v>
      </c>
      <c r="CP1" s="34" t="s">
        <v>506</v>
      </c>
      <c r="CQ1" s="18" t="s">
        <v>328</v>
      </c>
      <c r="CR1" s="18" t="s">
        <v>329</v>
      </c>
      <c r="CS1" s="18" t="s">
        <v>330</v>
      </c>
      <c r="CT1" s="18" t="s">
        <v>370</v>
      </c>
      <c r="CU1" s="18" t="s">
        <v>371</v>
      </c>
      <c r="CV1" s="18" t="s">
        <v>372</v>
      </c>
      <c r="CW1" s="18" t="s">
        <v>400</v>
      </c>
      <c r="CX1" s="18" t="s">
        <v>401</v>
      </c>
      <c r="CY1" s="18" t="s">
        <v>402</v>
      </c>
      <c r="CZ1" s="18" t="s">
        <v>461</v>
      </c>
      <c r="DA1" s="18" t="s">
        <v>462</v>
      </c>
      <c r="DB1" s="18" t="s">
        <v>463</v>
      </c>
      <c r="DC1" s="18" t="s">
        <v>507</v>
      </c>
      <c r="DD1" s="12" t="s">
        <v>355</v>
      </c>
      <c r="DE1" s="12" t="s">
        <v>356</v>
      </c>
      <c r="DF1" s="12" t="s">
        <v>357</v>
      </c>
      <c r="DG1" s="12" t="s">
        <v>394</v>
      </c>
      <c r="DH1" s="12" t="s">
        <v>395</v>
      </c>
      <c r="DI1" s="12" t="s">
        <v>396</v>
      </c>
      <c r="DJ1" s="12" t="s">
        <v>397</v>
      </c>
      <c r="DK1" s="12" t="s">
        <v>398</v>
      </c>
      <c r="DL1" s="12" t="s">
        <v>399</v>
      </c>
      <c r="DM1" s="12" t="s">
        <v>421</v>
      </c>
      <c r="DN1" s="12" t="s">
        <v>422</v>
      </c>
      <c r="DO1" s="12" t="s">
        <v>423</v>
      </c>
      <c r="DP1" s="12" t="s">
        <v>464</v>
      </c>
      <c r="DQ1" s="12" t="s">
        <v>465</v>
      </c>
      <c r="DR1" s="12" t="s">
        <v>466</v>
      </c>
      <c r="DS1" s="12" t="s">
        <v>508</v>
      </c>
      <c r="DT1" s="30" t="s">
        <v>403</v>
      </c>
      <c r="DU1" s="30" t="s">
        <v>404</v>
      </c>
      <c r="DV1" s="30" t="s">
        <v>405</v>
      </c>
      <c r="DW1" s="30" t="s">
        <v>467</v>
      </c>
      <c r="DX1" s="30" t="s">
        <v>468</v>
      </c>
      <c r="DY1" s="30" t="s">
        <v>469</v>
      </c>
      <c r="DZ1" s="30" t="s">
        <v>509</v>
      </c>
      <c r="EA1" s="14" t="s">
        <v>361</v>
      </c>
      <c r="EB1" s="14" t="s">
        <v>362</v>
      </c>
      <c r="EC1" s="14" t="s">
        <v>363</v>
      </c>
      <c r="ED1" s="14" t="s">
        <v>470</v>
      </c>
      <c r="EE1" s="14" t="s">
        <v>471</v>
      </c>
      <c r="EF1" s="14" t="s">
        <v>472</v>
      </c>
      <c r="EG1" s="14" t="s">
        <v>510</v>
      </c>
      <c r="EH1" s="37" t="s">
        <v>391</v>
      </c>
      <c r="EI1" s="37" t="s">
        <v>392</v>
      </c>
      <c r="EJ1" s="37" t="s">
        <v>393</v>
      </c>
      <c r="EK1" s="37" t="s">
        <v>473</v>
      </c>
      <c r="EL1" s="37" t="s">
        <v>474</v>
      </c>
      <c r="EM1" s="37" t="s">
        <v>475</v>
      </c>
      <c r="EN1" s="37" t="s">
        <v>511</v>
      </c>
      <c r="EO1" s="21" t="s">
        <v>373</v>
      </c>
      <c r="EP1" s="21" t="s">
        <v>374</v>
      </c>
      <c r="EQ1" s="21" t="s">
        <v>375</v>
      </c>
      <c r="ER1" s="21" t="s">
        <v>379</v>
      </c>
      <c r="ES1" s="21" t="s">
        <v>380</v>
      </c>
      <c r="ET1" s="21" t="s">
        <v>381</v>
      </c>
      <c r="EU1" s="21" t="s">
        <v>412</v>
      </c>
      <c r="EV1" s="21" t="s">
        <v>413</v>
      </c>
      <c r="EW1" s="21" t="s">
        <v>414</v>
      </c>
      <c r="EX1" s="21" t="s">
        <v>476</v>
      </c>
      <c r="EY1" s="21" t="s">
        <v>477</v>
      </c>
      <c r="EZ1" s="21" t="s">
        <v>478</v>
      </c>
      <c r="FA1" s="21" t="s">
        <v>512</v>
      </c>
      <c r="FB1" s="23" t="s">
        <v>334</v>
      </c>
      <c r="FC1" s="24" t="s">
        <v>335</v>
      </c>
      <c r="FD1" s="23" t="s">
        <v>336</v>
      </c>
      <c r="FE1" s="23" t="s">
        <v>415</v>
      </c>
      <c r="FF1" s="23" t="s">
        <v>416</v>
      </c>
      <c r="FG1" s="23" t="s">
        <v>417</v>
      </c>
      <c r="FH1" s="23" t="s">
        <v>479</v>
      </c>
      <c r="FI1" s="23" t="s">
        <v>480</v>
      </c>
      <c r="FJ1" s="23" t="s">
        <v>481</v>
      </c>
      <c r="FK1" s="23" t="s">
        <v>513</v>
      </c>
      <c r="FL1" s="32" t="s">
        <v>364</v>
      </c>
      <c r="FM1" s="32" t="s">
        <v>365</v>
      </c>
      <c r="FN1" s="32" t="s">
        <v>366</v>
      </c>
      <c r="FO1" s="32" t="s">
        <v>482</v>
      </c>
      <c r="FP1" s="32" t="s">
        <v>483</v>
      </c>
      <c r="FQ1" s="32" t="s">
        <v>484</v>
      </c>
      <c r="FR1" s="32" t="s">
        <v>514</v>
      </c>
      <c r="FS1" s="28" t="s">
        <v>352</v>
      </c>
      <c r="FT1" s="28" t="s">
        <v>353</v>
      </c>
      <c r="FU1" s="28" t="s">
        <v>354</v>
      </c>
      <c r="FV1" s="28" t="s">
        <v>385</v>
      </c>
      <c r="FW1" s="28" t="s">
        <v>386</v>
      </c>
      <c r="FX1" s="28" t="s">
        <v>387</v>
      </c>
      <c r="FY1" s="28" t="s">
        <v>485</v>
      </c>
      <c r="FZ1" s="28" t="s">
        <v>486</v>
      </c>
      <c r="GA1" s="28" t="s">
        <v>487</v>
      </c>
      <c r="GB1" s="28" t="s">
        <v>515</v>
      </c>
      <c r="GC1" s="16" t="s">
        <v>325</v>
      </c>
      <c r="GD1" s="16" t="s">
        <v>326</v>
      </c>
      <c r="GE1" s="16" t="s">
        <v>327</v>
      </c>
      <c r="GF1" s="16" t="s">
        <v>358</v>
      </c>
      <c r="GG1" s="16" t="s">
        <v>359</v>
      </c>
      <c r="GH1" s="16" t="s">
        <v>360</v>
      </c>
      <c r="GI1" s="16" t="s">
        <v>488</v>
      </c>
      <c r="GJ1" s="16" t="s">
        <v>489</v>
      </c>
      <c r="GK1" s="16" t="s">
        <v>490</v>
      </c>
      <c r="GL1" s="16" t="s">
        <v>516</v>
      </c>
    </row>
    <row r="2" spans="1:194">
      <c r="A2" s="73" t="s">
        <v>430</v>
      </c>
      <c r="B2" s="74">
        <v>1</v>
      </c>
      <c r="C2" s="74">
        <v>1</v>
      </c>
      <c r="D2" s="74">
        <v>1</v>
      </c>
      <c r="E2" s="74">
        <v>1</v>
      </c>
      <c r="F2" s="74">
        <v>1</v>
      </c>
      <c r="G2" s="74">
        <v>1</v>
      </c>
      <c r="H2" s="74">
        <v>1</v>
      </c>
      <c r="I2" s="74">
        <v>1</v>
      </c>
      <c r="J2" s="74">
        <v>1</v>
      </c>
      <c r="K2" s="74">
        <v>1</v>
      </c>
      <c r="L2" s="74">
        <v>1</v>
      </c>
      <c r="M2" s="74">
        <v>1</v>
      </c>
      <c r="N2" s="74">
        <v>1</v>
      </c>
      <c r="O2" s="75">
        <v>2</v>
      </c>
      <c r="P2" s="75">
        <v>2</v>
      </c>
      <c r="Q2" s="75">
        <v>2</v>
      </c>
      <c r="R2" s="75">
        <v>2</v>
      </c>
      <c r="S2" s="75">
        <v>2</v>
      </c>
      <c r="T2" s="75">
        <v>2</v>
      </c>
      <c r="U2" s="75">
        <v>2</v>
      </c>
      <c r="V2" s="75">
        <v>2</v>
      </c>
      <c r="W2" s="75">
        <v>2</v>
      </c>
      <c r="X2" s="75">
        <v>2</v>
      </c>
      <c r="Y2" s="76">
        <v>3</v>
      </c>
      <c r="Z2" s="76">
        <v>3</v>
      </c>
      <c r="AA2" s="76">
        <v>3</v>
      </c>
      <c r="AB2" s="76">
        <v>3</v>
      </c>
      <c r="AC2" s="76">
        <v>3</v>
      </c>
      <c r="AD2" s="76">
        <v>3</v>
      </c>
      <c r="AE2" s="76">
        <v>3</v>
      </c>
      <c r="AF2" s="76">
        <v>3</v>
      </c>
      <c r="AG2" s="76">
        <v>3</v>
      </c>
      <c r="AH2" s="76">
        <v>3</v>
      </c>
      <c r="AI2" s="76">
        <v>3</v>
      </c>
      <c r="AJ2" s="76">
        <v>3</v>
      </c>
      <c r="AK2" s="76">
        <v>3</v>
      </c>
      <c r="AL2" s="77">
        <v>4</v>
      </c>
      <c r="AM2" s="77">
        <v>4</v>
      </c>
      <c r="AN2" s="77">
        <v>4</v>
      </c>
      <c r="AO2" s="77">
        <v>4</v>
      </c>
      <c r="AP2" s="77">
        <v>4</v>
      </c>
      <c r="AQ2" s="77">
        <v>4</v>
      </c>
      <c r="AR2" s="77">
        <v>4</v>
      </c>
      <c r="AS2" s="77">
        <v>4</v>
      </c>
      <c r="AT2" s="77">
        <v>4</v>
      </c>
      <c r="AU2" s="77">
        <v>4</v>
      </c>
      <c r="AV2" s="78">
        <v>5</v>
      </c>
      <c r="AW2" s="78">
        <v>5</v>
      </c>
      <c r="AX2" s="78">
        <v>5</v>
      </c>
      <c r="AY2" s="78">
        <v>5</v>
      </c>
      <c r="AZ2" s="78">
        <v>5</v>
      </c>
      <c r="BA2" s="78">
        <v>5</v>
      </c>
      <c r="BB2" s="78">
        <v>5</v>
      </c>
      <c r="BC2" s="79">
        <v>6</v>
      </c>
      <c r="BD2" s="79">
        <v>6</v>
      </c>
      <c r="BE2" s="79">
        <v>6</v>
      </c>
      <c r="BF2" s="79">
        <v>6</v>
      </c>
      <c r="BG2" s="79">
        <v>6</v>
      </c>
      <c r="BH2" s="79">
        <v>6</v>
      </c>
      <c r="BI2" s="79">
        <v>6</v>
      </c>
      <c r="BJ2" s="79">
        <v>6</v>
      </c>
      <c r="BK2" s="79">
        <v>6</v>
      </c>
      <c r="BL2" s="79">
        <v>6</v>
      </c>
      <c r="BM2" s="80">
        <v>7</v>
      </c>
      <c r="BN2" s="6">
        <v>7</v>
      </c>
      <c r="BO2" s="6">
        <v>7</v>
      </c>
      <c r="BP2" s="6">
        <v>7</v>
      </c>
      <c r="BQ2" s="6">
        <v>7</v>
      </c>
      <c r="BR2" s="6">
        <v>7</v>
      </c>
      <c r="BS2" s="6">
        <v>7</v>
      </c>
      <c r="BT2" s="6">
        <v>7</v>
      </c>
      <c r="BU2" s="6">
        <v>7</v>
      </c>
      <c r="BV2" s="6">
        <v>7</v>
      </c>
      <c r="BW2" s="4">
        <v>8</v>
      </c>
      <c r="BX2" s="4">
        <v>8</v>
      </c>
      <c r="BY2" s="4">
        <v>8</v>
      </c>
      <c r="BZ2" s="4">
        <v>8</v>
      </c>
      <c r="CA2" s="4">
        <v>8</v>
      </c>
      <c r="CB2" s="4">
        <v>8</v>
      </c>
      <c r="CC2" s="4">
        <v>8</v>
      </c>
      <c r="CD2" s="4">
        <v>8</v>
      </c>
      <c r="CE2" s="4">
        <v>8</v>
      </c>
      <c r="CF2" s="4">
        <v>8</v>
      </c>
      <c r="CG2" s="33">
        <v>9</v>
      </c>
      <c r="CH2" s="33">
        <v>9</v>
      </c>
      <c r="CI2" s="33">
        <v>9</v>
      </c>
      <c r="CJ2" s="33">
        <v>9</v>
      </c>
      <c r="CK2" s="33">
        <v>9</v>
      </c>
      <c r="CL2" s="33">
        <v>9</v>
      </c>
      <c r="CM2" s="33">
        <v>9</v>
      </c>
      <c r="CN2" s="33">
        <v>9</v>
      </c>
      <c r="CO2" s="33">
        <v>9</v>
      </c>
      <c r="CP2" s="33">
        <v>9</v>
      </c>
      <c r="CQ2" s="17">
        <v>10</v>
      </c>
      <c r="CR2" s="17">
        <v>10</v>
      </c>
      <c r="CS2" s="17">
        <v>10</v>
      </c>
      <c r="CT2" s="17">
        <v>10</v>
      </c>
      <c r="CU2" s="17">
        <v>10</v>
      </c>
      <c r="CV2" s="17">
        <v>10</v>
      </c>
      <c r="CW2" s="17">
        <v>10</v>
      </c>
      <c r="CX2" s="17">
        <v>10</v>
      </c>
      <c r="CY2" s="17">
        <v>10</v>
      </c>
      <c r="CZ2" s="17">
        <v>10</v>
      </c>
      <c r="DA2" s="17">
        <v>10</v>
      </c>
      <c r="DB2" s="17">
        <v>10</v>
      </c>
      <c r="DC2" s="17">
        <v>10</v>
      </c>
      <c r="DD2" s="11">
        <v>11</v>
      </c>
      <c r="DE2" s="11">
        <v>11</v>
      </c>
      <c r="DF2" s="11">
        <v>11</v>
      </c>
      <c r="DG2" s="11">
        <v>11</v>
      </c>
      <c r="DH2" s="11">
        <v>11</v>
      </c>
      <c r="DI2" s="11">
        <v>11</v>
      </c>
      <c r="DJ2" s="11">
        <v>11</v>
      </c>
      <c r="DK2" s="11">
        <v>11</v>
      </c>
      <c r="DL2" s="11">
        <v>11</v>
      </c>
      <c r="DM2" s="11">
        <v>11</v>
      </c>
      <c r="DN2" s="11">
        <v>11</v>
      </c>
      <c r="DO2" s="11">
        <v>11</v>
      </c>
      <c r="DP2" s="11">
        <v>11</v>
      </c>
      <c r="DQ2" s="11">
        <v>11</v>
      </c>
      <c r="DR2" s="11">
        <v>11</v>
      </c>
      <c r="DS2" s="11">
        <v>11</v>
      </c>
      <c r="DT2" s="29">
        <v>12</v>
      </c>
      <c r="DU2" s="29">
        <v>12</v>
      </c>
      <c r="DV2" s="29">
        <v>12</v>
      </c>
      <c r="DW2" s="29">
        <v>12</v>
      </c>
      <c r="DX2" s="29">
        <v>12</v>
      </c>
      <c r="DY2" s="29">
        <v>12</v>
      </c>
      <c r="DZ2" s="29">
        <v>12</v>
      </c>
      <c r="EA2" s="13">
        <v>13</v>
      </c>
      <c r="EB2" s="13">
        <v>13</v>
      </c>
      <c r="EC2" s="13">
        <v>13</v>
      </c>
      <c r="ED2" s="13">
        <v>13</v>
      </c>
      <c r="EE2" s="13">
        <v>13</v>
      </c>
      <c r="EF2" s="13">
        <v>13</v>
      </c>
      <c r="EG2" s="13">
        <v>13</v>
      </c>
      <c r="EH2" s="36">
        <v>14</v>
      </c>
      <c r="EI2" s="36">
        <v>14</v>
      </c>
      <c r="EJ2" s="36">
        <v>14</v>
      </c>
      <c r="EK2" s="36">
        <v>14</v>
      </c>
      <c r="EL2" s="36">
        <v>14</v>
      </c>
      <c r="EM2" s="36">
        <v>14</v>
      </c>
      <c r="EN2" s="36">
        <v>14</v>
      </c>
      <c r="EO2" s="20">
        <v>15</v>
      </c>
      <c r="EP2" s="20">
        <v>15</v>
      </c>
      <c r="EQ2" s="20">
        <v>15</v>
      </c>
      <c r="ER2" s="20">
        <v>15</v>
      </c>
      <c r="ES2" s="20">
        <v>15</v>
      </c>
      <c r="ET2" s="20">
        <v>15</v>
      </c>
      <c r="EU2" s="20">
        <v>15</v>
      </c>
      <c r="EV2" s="20">
        <v>15</v>
      </c>
      <c r="EW2" s="20">
        <v>15</v>
      </c>
      <c r="EX2" s="20">
        <v>15</v>
      </c>
      <c r="EY2" s="20">
        <v>15</v>
      </c>
      <c r="EZ2" s="20">
        <v>15</v>
      </c>
      <c r="FA2" s="20">
        <v>15</v>
      </c>
      <c r="FB2" s="22">
        <v>16</v>
      </c>
      <c r="FC2" s="22">
        <v>16</v>
      </c>
      <c r="FD2" s="22">
        <v>16</v>
      </c>
      <c r="FE2" s="22">
        <v>16</v>
      </c>
      <c r="FF2" s="22">
        <v>16</v>
      </c>
      <c r="FG2" s="22">
        <v>16</v>
      </c>
      <c r="FH2" s="22">
        <v>16</v>
      </c>
      <c r="FI2" s="22">
        <v>16</v>
      </c>
      <c r="FJ2" s="22">
        <v>16</v>
      </c>
      <c r="FK2" s="22">
        <v>16</v>
      </c>
      <c r="FL2" s="31">
        <v>17</v>
      </c>
      <c r="FM2" s="31">
        <v>17</v>
      </c>
      <c r="FN2" s="31">
        <v>17</v>
      </c>
      <c r="FO2" s="31">
        <v>17</v>
      </c>
      <c r="FP2" s="31">
        <v>17</v>
      </c>
      <c r="FQ2" s="31">
        <v>17</v>
      </c>
      <c r="FR2" s="31">
        <v>17</v>
      </c>
      <c r="FS2" s="27">
        <v>18</v>
      </c>
      <c r="FT2" s="27">
        <v>18</v>
      </c>
      <c r="FU2" s="27">
        <v>18</v>
      </c>
      <c r="FV2" s="27">
        <v>18</v>
      </c>
      <c r="FW2" s="27">
        <v>18</v>
      </c>
      <c r="FX2" s="27">
        <v>18</v>
      </c>
      <c r="FY2" s="27">
        <v>18</v>
      </c>
      <c r="FZ2" s="27">
        <v>18</v>
      </c>
      <c r="GA2" s="27">
        <v>18</v>
      </c>
      <c r="GB2" s="27">
        <v>18</v>
      </c>
      <c r="GC2" s="15">
        <v>19</v>
      </c>
      <c r="GD2" s="15">
        <v>19</v>
      </c>
      <c r="GE2" s="15">
        <v>19</v>
      </c>
      <c r="GF2" s="15">
        <v>19</v>
      </c>
      <c r="GG2" s="15">
        <v>19</v>
      </c>
      <c r="GH2" s="15">
        <v>19</v>
      </c>
      <c r="GI2" s="15">
        <v>19</v>
      </c>
      <c r="GJ2" s="15">
        <v>19</v>
      </c>
      <c r="GK2" s="15">
        <v>19</v>
      </c>
      <c r="GL2" s="15">
        <v>19</v>
      </c>
    </row>
    <row r="3" spans="1:194" ht="15" customHeight="1">
      <c r="A3" s="2" t="s">
        <v>0</v>
      </c>
      <c r="B3" s="26" t="s">
        <v>26</v>
      </c>
      <c r="C3" s="26" t="s">
        <v>27</v>
      </c>
      <c r="D3" s="26" t="s">
        <v>28</v>
      </c>
      <c r="E3" s="26" t="s">
        <v>72</v>
      </c>
      <c r="F3" s="26" t="s">
        <v>73</v>
      </c>
      <c r="G3" s="26" t="s">
        <v>74</v>
      </c>
      <c r="H3" s="26" t="s">
        <v>91</v>
      </c>
      <c r="I3" s="26" t="s">
        <v>92</v>
      </c>
      <c r="J3" s="26" t="s">
        <v>93</v>
      </c>
      <c r="K3" s="38">
        <f>C3+F3+I3</f>
        <v>12094</v>
      </c>
      <c r="L3" s="82">
        <f>K3/(B3+E3+H3)</f>
        <v>0.19079020019246243</v>
      </c>
      <c r="M3" s="82">
        <f>K3/B31</f>
        <v>1.3197812223090388E-2</v>
      </c>
      <c r="N3" s="90"/>
      <c r="O3" s="14" t="s">
        <v>61</v>
      </c>
      <c r="P3" s="14" t="s">
        <v>62</v>
      </c>
      <c r="Q3" s="14" t="s">
        <v>63</v>
      </c>
      <c r="R3" s="14" t="s">
        <v>89</v>
      </c>
      <c r="S3" s="14" t="s">
        <v>90</v>
      </c>
      <c r="T3" s="14" t="s">
        <v>57</v>
      </c>
      <c r="U3" s="40">
        <f>P3+S3</f>
        <v>73541</v>
      </c>
      <c r="V3" s="58">
        <f>U3/(K3+O3+R3)</f>
        <v>0.15177456603259579</v>
      </c>
      <c r="W3" s="58">
        <f>U3/B31</f>
        <v>8.0253043550379544E-2</v>
      </c>
      <c r="X3" s="58"/>
      <c r="Y3" s="3" t="s">
        <v>4</v>
      </c>
      <c r="Z3" s="3" t="s">
        <v>5</v>
      </c>
      <c r="AA3" s="3" t="s">
        <v>6</v>
      </c>
      <c r="AB3" s="3" t="s">
        <v>32</v>
      </c>
      <c r="AC3" s="3" t="s">
        <v>33</v>
      </c>
      <c r="AD3" s="3" t="s">
        <v>34</v>
      </c>
      <c r="AE3" s="3" t="s">
        <v>105</v>
      </c>
      <c r="AF3" s="3" t="s">
        <v>106</v>
      </c>
      <c r="AG3" s="3" t="s">
        <v>107</v>
      </c>
      <c r="AH3" s="42">
        <f>Z3+AC3+AF3</f>
        <v>16532</v>
      </c>
      <c r="AI3" s="41">
        <f>AH3/(Y3+AB3+AE3)</f>
        <v>0.26088054284361684</v>
      </c>
      <c r="AJ3" s="41">
        <f>AH3/B31</f>
        <v>1.8040865856799263E-2</v>
      </c>
      <c r="AK3" s="41"/>
      <c r="AL3" s="19" t="s">
        <v>18</v>
      </c>
      <c r="AM3" s="19" t="s">
        <v>19</v>
      </c>
      <c r="AN3" s="19" t="s">
        <v>20</v>
      </c>
      <c r="AO3" s="19" t="s">
        <v>99</v>
      </c>
      <c r="AP3" s="19" t="s">
        <v>100</v>
      </c>
      <c r="AQ3" s="19" t="s">
        <v>101</v>
      </c>
      <c r="AR3" s="43">
        <f>AM3+AP3</f>
        <v>9759</v>
      </c>
      <c r="AS3" s="44">
        <f>AR3/(AL3+AO3)</f>
        <v>0.16753935689883087</v>
      </c>
      <c r="AT3" s="44">
        <f>AR3/B31</f>
        <v>1.0649698154881685E-2</v>
      </c>
      <c r="AU3" s="44"/>
      <c r="AV3" s="35" t="s">
        <v>67</v>
      </c>
      <c r="AW3" s="35" t="s">
        <v>68</v>
      </c>
      <c r="AX3" s="35" t="s">
        <v>69</v>
      </c>
      <c r="AY3" s="35" t="str">
        <f>AW3</f>
        <v>8,802</v>
      </c>
      <c r="AZ3" s="45" t="str">
        <f>AX3</f>
        <v>21.7%</v>
      </c>
      <c r="BA3" s="45">
        <f>AY3/B31</f>
        <v>9.6053533312089948E-3</v>
      </c>
      <c r="BB3" s="45"/>
      <c r="BC3" s="8" t="s">
        <v>10</v>
      </c>
      <c r="BD3" s="8" t="s">
        <v>11</v>
      </c>
      <c r="BE3" s="9">
        <f>BD3/BC3</f>
        <v>0.14811206849239889</v>
      </c>
      <c r="BF3" s="8" t="s">
        <v>23</v>
      </c>
      <c r="BG3" s="8" t="s">
        <v>24</v>
      </c>
      <c r="BH3" s="8" t="s">
        <v>25</v>
      </c>
      <c r="BI3" s="39">
        <f>BD3+BG3</f>
        <v>16892</v>
      </c>
      <c r="BJ3" s="46">
        <f>BI3/(BC3+BF3)</f>
        <v>0.15108177484415108</v>
      </c>
      <c r="BK3" s="46">
        <f>BI3/B31</f>
        <v>1.8433722843760776E-2</v>
      </c>
      <c r="BL3" s="46"/>
      <c r="BM3" s="7" t="s">
        <v>1</v>
      </c>
      <c r="BN3" s="7" t="s">
        <v>2</v>
      </c>
      <c r="BO3" s="7" t="s">
        <v>3</v>
      </c>
      <c r="BP3" s="7" t="s">
        <v>35</v>
      </c>
      <c r="BQ3" s="7" t="s">
        <v>36</v>
      </c>
      <c r="BR3" s="7" t="s">
        <v>37</v>
      </c>
      <c r="BS3" s="47">
        <f>BN3+BQ3</f>
        <v>21896</v>
      </c>
      <c r="BT3" s="48">
        <f>BS3/(BM3+BP3)</f>
        <v>0.20064695263317053</v>
      </c>
      <c r="BU3" s="48">
        <f>BS3/B31</f>
        <v>2.3894434962525808E-2</v>
      </c>
      <c r="BV3" s="48"/>
      <c r="BW3" s="5" t="s">
        <v>7</v>
      </c>
      <c r="BX3" s="5" t="s">
        <v>8</v>
      </c>
      <c r="BY3" s="5" t="s">
        <v>9</v>
      </c>
      <c r="BZ3" s="5" t="s">
        <v>29</v>
      </c>
      <c r="CA3" s="5" t="s">
        <v>30</v>
      </c>
      <c r="CB3" s="5" t="s">
        <v>31</v>
      </c>
      <c r="CC3" s="49">
        <f>BX3+CA3</f>
        <v>40836</v>
      </c>
      <c r="CD3" s="50">
        <f>CC3/(BW3+BZ3)</f>
        <v>0.1556137322373761</v>
      </c>
      <c r="CE3" s="50">
        <f>CC3/B31</f>
        <v>4.4563077554334307E-2</v>
      </c>
      <c r="CF3" s="50"/>
      <c r="CG3" s="34" t="s">
        <v>52</v>
      </c>
      <c r="CH3" s="34" t="s">
        <v>53</v>
      </c>
      <c r="CI3" s="34" t="s">
        <v>54</v>
      </c>
      <c r="CJ3" s="34" t="s">
        <v>108</v>
      </c>
      <c r="CK3" s="34" t="s">
        <v>109</v>
      </c>
      <c r="CL3" s="34" t="s">
        <v>110</v>
      </c>
      <c r="CM3" s="51">
        <f>CH3+CK3</f>
        <v>63165</v>
      </c>
      <c r="CN3" s="52">
        <f>CM3/(CG3+CJ3)</f>
        <v>0.2243019527213457</v>
      </c>
      <c r="CO3" s="52">
        <f>CM3/B31</f>
        <v>6.8930032170622157E-2</v>
      </c>
      <c r="CP3" s="52"/>
      <c r="CQ3" s="18" t="s">
        <v>15</v>
      </c>
      <c r="CR3" s="18" t="s">
        <v>16</v>
      </c>
      <c r="CS3" s="18" t="s">
        <v>17</v>
      </c>
      <c r="CT3" s="18" t="s">
        <v>55</v>
      </c>
      <c r="CU3" s="18" t="s">
        <v>56</v>
      </c>
      <c r="CV3" s="18" t="s">
        <v>57</v>
      </c>
      <c r="CW3" s="18" t="s">
        <v>83</v>
      </c>
      <c r="CX3" s="18" t="s">
        <v>84</v>
      </c>
      <c r="CY3" s="18" t="s">
        <v>85</v>
      </c>
      <c r="CZ3" s="53">
        <f>CR3+CU3+CX3</f>
        <v>55962</v>
      </c>
      <c r="DA3" s="54">
        <f>CZ3/(CQ3+CT3+CW3)</f>
        <v>0.12017110241664984</v>
      </c>
      <c r="DB3" s="54">
        <f>CZ3/B31</f>
        <v>6.1069618623167211E-2</v>
      </c>
      <c r="DC3" s="54"/>
      <c r="DD3" s="12" t="s">
        <v>41</v>
      </c>
      <c r="DE3" s="12" t="s">
        <v>42</v>
      </c>
      <c r="DF3" s="12" t="s">
        <v>43</v>
      </c>
      <c r="DG3" s="12" t="s">
        <v>77</v>
      </c>
      <c r="DH3" s="12" t="s">
        <v>78</v>
      </c>
      <c r="DI3" s="12" t="s">
        <v>79</v>
      </c>
      <c r="DJ3" s="12" t="s">
        <v>80</v>
      </c>
      <c r="DK3" s="12" t="s">
        <v>81</v>
      </c>
      <c r="DL3" s="12" t="s">
        <v>82</v>
      </c>
      <c r="DM3" s="12" t="s">
        <v>102</v>
      </c>
      <c r="DN3" s="55" t="s">
        <v>103</v>
      </c>
      <c r="DO3" s="12" t="s">
        <v>104</v>
      </c>
      <c r="DP3" s="55">
        <f>DH3+DK3+DN3+DE3</f>
        <v>59075</v>
      </c>
      <c r="DQ3" s="56">
        <f>DP3/(DD3+DG3+DJ3+DM3)</f>
        <v>0.14452351886328552</v>
      </c>
      <c r="DR3" s="56">
        <f>DP3/B31</f>
        <v>6.4466740290976071E-2</v>
      </c>
      <c r="DS3" s="56"/>
      <c r="DT3" s="30" t="s">
        <v>86</v>
      </c>
      <c r="DU3" s="30" t="s">
        <v>87</v>
      </c>
      <c r="DV3" s="30" t="s">
        <v>88</v>
      </c>
      <c r="DW3" s="30" t="str">
        <f>DU3</f>
        <v>74,849</v>
      </c>
      <c r="DX3" s="57">
        <f>DW3/DT3</f>
        <v>0.10321223946662622</v>
      </c>
      <c r="DY3" s="57">
        <f>DW3/B31</f>
        <v>8.1680423936339702E-2</v>
      </c>
      <c r="DZ3" s="57"/>
      <c r="EA3" s="14" t="s">
        <v>47</v>
      </c>
      <c r="EB3" s="14" t="s">
        <v>48</v>
      </c>
      <c r="EC3" s="14" t="s">
        <v>17</v>
      </c>
      <c r="ED3" s="40" t="str">
        <f>EB3</f>
        <v>233,458</v>
      </c>
      <c r="EE3" s="58">
        <f>ED3/EA3</f>
        <v>0.11792082578622134</v>
      </c>
      <c r="EF3" s="58">
        <f>ED3/B31</f>
        <v>0.25476557350572482</v>
      </c>
      <c r="EG3" s="58"/>
      <c r="EH3" s="37" t="s">
        <v>75</v>
      </c>
      <c r="EI3" s="37" t="s">
        <v>76</v>
      </c>
      <c r="EJ3" s="37" t="s">
        <v>46</v>
      </c>
      <c r="EK3" s="59" t="str">
        <f>EI3</f>
        <v>99,743</v>
      </c>
      <c r="EL3" s="60">
        <f>EK3/EH3</f>
        <v>0.12552478706481687</v>
      </c>
      <c r="EM3" s="60">
        <f>EK3/B31</f>
        <v>0.10884648458472834</v>
      </c>
      <c r="EN3" s="60"/>
      <c r="EO3" s="21" t="s">
        <v>58</v>
      </c>
      <c r="EP3" s="21" t="s">
        <v>59</v>
      </c>
      <c r="EQ3" s="21" t="s">
        <v>60</v>
      </c>
      <c r="ER3" s="21" t="s">
        <v>64</v>
      </c>
      <c r="ES3" s="21" t="s">
        <v>65</v>
      </c>
      <c r="ET3" s="21" t="s">
        <v>66</v>
      </c>
      <c r="EU3" s="21" t="s">
        <v>94</v>
      </c>
      <c r="EV3" s="21" t="s">
        <v>95</v>
      </c>
      <c r="EW3" s="21" t="s">
        <v>96</v>
      </c>
      <c r="EX3" s="61">
        <f>EP3+ES3+EV3</f>
        <v>52872</v>
      </c>
      <c r="EY3" s="62">
        <f>EX3/(EO3+ER3+EU3)</f>
        <v>0.13587477481413332</v>
      </c>
      <c r="EZ3" s="62">
        <f>EX3/B31</f>
        <v>5.7697596151747556E-2</v>
      </c>
      <c r="FA3" s="62"/>
      <c r="FB3" s="23" t="s">
        <v>21</v>
      </c>
      <c r="FC3" s="23" t="s">
        <v>22</v>
      </c>
      <c r="FD3" s="65">
        <f>FC3/FB3</f>
        <v>0.18392917469843603</v>
      </c>
      <c r="FE3" s="23" t="s">
        <v>97</v>
      </c>
      <c r="FF3" s="23" t="s">
        <v>98</v>
      </c>
      <c r="FG3" s="23" t="s">
        <v>74</v>
      </c>
      <c r="FH3" s="63">
        <f>FC3+FF3</f>
        <v>19364</v>
      </c>
      <c r="FI3" s="64">
        <f>FH3/(FB3+FE3)</f>
        <v>0.185225218331213</v>
      </c>
      <c r="FJ3" s="64">
        <f>FH3/B31</f>
        <v>2.1131340820896499E-2</v>
      </c>
      <c r="FK3" s="64"/>
      <c r="FL3" s="32" t="s">
        <v>49</v>
      </c>
      <c r="FM3" s="32" t="s">
        <v>50</v>
      </c>
      <c r="FN3" s="32" t="s">
        <v>51</v>
      </c>
      <c r="FO3" s="32" t="s">
        <v>50</v>
      </c>
      <c r="FP3" s="67" t="str">
        <f>FN3</f>
        <v>10.9%</v>
      </c>
      <c r="FQ3" s="67">
        <f>FO3/B31</f>
        <v>2.9309313766145331E-2</v>
      </c>
      <c r="FR3" s="67"/>
      <c r="FS3" s="28" t="s">
        <v>38</v>
      </c>
      <c r="FT3" s="28" t="s">
        <v>39</v>
      </c>
      <c r="FU3" s="28" t="s">
        <v>40</v>
      </c>
      <c r="FV3" s="28" t="s">
        <v>70</v>
      </c>
      <c r="FW3" s="28" t="s">
        <v>71</v>
      </c>
      <c r="FX3" s="28" t="s">
        <v>66</v>
      </c>
      <c r="FY3" s="68">
        <f>FT3+FW3</f>
        <v>16349</v>
      </c>
      <c r="FZ3" s="69">
        <f>FY3/(FS3+FV3)</f>
        <v>0.1837771607783186</v>
      </c>
      <c r="GA3" s="69">
        <f>FY3/B31</f>
        <v>1.7841163555093829E-2</v>
      </c>
      <c r="GB3" s="69"/>
      <c r="GC3" s="16" t="s">
        <v>12</v>
      </c>
      <c r="GD3" s="16" t="s">
        <v>13</v>
      </c>
      <c r="GE3" s="16" t="s">
        <v>14</v>
      </c>
      <c r="GF3" s="16" t="s">
        <v>44</v>
      </c>
      <c r="GG3" s="16" t="s">
        <v>45</v>
      </c>
      <c r="GH3" s="16" t="s">
        <v>46</v>
      </c>
      <c r="GI3" s="71">
        <f>GD3+GG3</f>
        <v>14317</v>
      </c>
      <c r="GJ3" s="72">
        <f>GI3/(GC3+GF3)</f>
        <v>0.14377240638274369</v>
      </c>
      <c r="GK3" s="72">
        <f>GI3/B31</f>
        <v>1.5623704117577731E-2</v>
      </c>
      <c r="GL3" s="72"/>
    </row>
    <row r="4" spans="1:194" ht="15" customHeight="1">
      <c r="A4" s="2" t="s">
        <v>111</v>
      </c>
      <c r="B4" s="26" t="s">
        <v>112</v>
      </c>
      <c r="C4" s="26" t="s">
        <v>112</v>
      </c>
      <c r="D4" s="26" t="s">
        <v>112</v>
      </c>
      <c r="E4" s="26" t="s">
        <v>112</v>
      </c>
      <c r="F4" s="26" t="s">
        <v>112</v>
      </c>
      <c r="G4" s="26" t="s">
        <v>112</v>
      </c>
      <c r="H4" s="26" t="s">
        <v>112</v>
      </c>
      <c r="I4" s="26" t="s">
        <v>112</v>
      </c>
      <c r="J4" s="26" t="s">
        <v>112</v>
      </c>
      <c r="K4" s="38"/>
      <c r="L4" s="82"/>
      <c r="M4" s="82"/>
      <c r="N4" s="90"/>
      <c r="O4" s="14" t="s">
        <v>112</v>
      </c>
      <c r="P4" s="14" t="s">
        <v>112</v>
      </c>
      <c r="Q4" s="14" t="s">
        <v>112</v>
      </c>
      <c r="R4" s="14" t="s">
        <v>112</v>
      </c>
      <c r="S4" s="14" t="s">
        <v>112</v>
      </c>
      <c r="T4" s="14" t="s">
        <v>112</v>
      </c>
      <c r="U4" s="40"/>
      <c r="V4" s="58"/>
      <c r="W4" s="58"/>
      <c r="X4" s="58"/>
      <c r="Y4" s="3" t="s">
        <v>112</v>
      </c>
      <c r="Z4" s="3" t="s">
        <v>112</v>
      </c>
      <c r="AA4" s="3" t="s">
        <v>112</v>
      </c>
      <c r="AB4" s="3" t="s">
        <v>112</v>
      </c>
      <c r="AC4" s="3" t="s">
        <v>112</v>
      </c>
      <c r="AD4" s="3" t="s">
        <v>112</v>
      </c>
      <c r="AE4" s="3" t="s">
        <v>112</v>
      </c>
      <c r="AF4" s="3" t="s">
        <v>112</v>
      </c>
      <c r="AG4" s="3" t="s">
        <v>112</v>
      </c>
      <c r="AH4" s="42"/>
      <c r="AI4" s="41"/>
      <c r="AJ4" s="41"/>
      <c r="AK4" s="41"/>
      <c r="AL4" s="19" t="s">
        <v>112</v>
      </c>
      <c r="AM4" s="19" t="s">
        <v>112</v>
      </c>
      <c r="AN4" s="19" t="s">
        <v>112</v>
      </c>
      <c r="AO4" s="19" t="s">
        <v>112</v>
      </c>
      <c r="AP4" s="19" t="s">
        <v>112</v>
      </c>
      <c r="AQ4" s="19" t="s">
        <v>112</v>
      </c>
      <c r="AR4" s="43"/>
      <c r="AS4" s="44"/>
      <c r="AT4" s="44"/>
      <c r="AU4" s="44"/>
      <c r="AV4" s="35" t="s">
        <v>112</v>
      </c>
      <c r="AW4" s="35" t="s">
        <v>112</v>
      </c>
      <c r="AX4" s="35" t="s">
        <v>112</v>
      </c>
      <c r="AY4" s="35" t="str">
        <f t="shared" ref="AY4:AY9" si="0">AV4</f>
        <v/>
      </c>
      <c r="AZ4" s="45"/>
      <c r="BA4" s="45"/>
      <c r="BB4" s="45"/>
      <c r="BC4" s="8" t="s">
        <v>112</v>
      </c>
      <c r="BD4" s="8" t="s">
        <v>112</v>
      </c>
      <c r="BE4" s="8"/>
      <c r="BF4" s="8" t="s">
        <v>112</v>
      </c>
      <c r="BG4" s="8" t="s">
        <v>112</v>
      </c>
      <c r="BH4" s="8" t="s">
        <v>112</v>
      </c>
      <c r="BI4" s="39"/>
      <c r="BJ4" s="46"/>
      <c r="BK4" s="46"/>
      <c r="BL4" s="46"/>
      <c r="BM4" s="7" t="s">
        <v>112</v>
      </c>
      <c r="BN4" s="7" t="s">
        <v>112</v>
      </c>
      <c r="BO4" s="7" t="s">
        <v>112</v>
      </c>
      <c r="BP4" s="7" t="s">
        <v>112</v>
      </c>
      <c r="BQ4" s="7" t="s">
        <v>112</v>
      </c>
      <c r="BR4" s="7" t="s">
        <v>112</v>
      </c>
      <c r="BS4" s="47"/>
      <c r="BT4" s="48"/>
      <c r="BU4" s="48"/>
      <c r="BV4" s="48"/>
      <c r="BW4" s="5" t="s">
        <v>112</v>
      </c>
      <c r="BX4" s="5" t="s">
        <v>112</v>
      </c>
      <c r="BY4" s="5" t="s">
        <v>112</v>
      </c>
      <c r="BZ4" s="5" t="s">
        <v>112</v>
      </c>
      <c r="CA4" s="5" t="s">
        <v>112</v>
      </c>
      <c r="CB4" s="5" t="s">
        <v>112</v>
      </c>
      <c r="CC4" s="49"/>
      <c r="CD4" s="50"/>
      <c r="CE4" s="50"/>
      <c r="CF4" s="50"/>
      <c r="CG4" s="34" t="s">
        <v>112</v>
      </c>
      <c r="CH4" s="34" t="s">
        <v>112</v>
      </c>
      <c r="CI4" s="34" t="s">
        <v>112</v>
      </c>
      <c r="CJ4" s="34" t="s">
        <v>112</v>
      </c>
      <c r="CK4" s="34" t="s">
        <v>112</v>
      </c>
      <c r="CL4" s="34" t="s">
        <v>112</v>
      </c>
      <c r="CM4" s="51"/>
      <c r="CN4" s="52"/>
      <c r="CO4" s="52"/>
      <c r="CP4" s="52"/>
      <c r="CQ4" s="18" t="s">
        <v>112</v>
      </c>
      <c r="CR4" s="18" t="s">
        <v>112</v>
      </c>
      <c r="CS4" s="18" t="s">
        <v>112</v>
      </c>
      <c r="CT4" s="18" t="s">
        <v>112</v>
      </c>
      <c r="CU4" s="18" t="s">
        <v>112</v>
      </c>
      <c r="CV4" s="18" t="s">
        <v>112</v>
      </c>
      <c r="CW4" s="18" t="s">
        <v>112</v>
      </c>
      <c r="CX4" s="18" t="s">
        <v>112</v>
      </c>
      <c r="CY4" s="18" t="s">
        <v>112</v>
      </c>
      <c r="CZ4" s="53"/>
      <c r="DA4" s="54"/>
      <c r="DB4" s="54"/>
      <c r="DC4" s="54"/>
      <c r="DD4" s="12" t="s">
        <v>112</v>
      </c>
      <c r="DE4" s="12" t="s">
        <v>112</v>
      </c>
      <c r="DF4" s="12" t="s">
        <v>112</v>
      </c>
      <c r="DG4" s="12" t="s">
        <v>112</v>
      </c>
      <c r="DH4" s="12" t="s">
        <v>112</v>
      </c>
      <c r="DI4" s="12" t="s">
        <v>112</v>
      </c>
      <c r="DJ4" s="12" t="s">
        <v>112</v>
      </c>
      <c r="DK4" s="12" t="s">
        <v>112</v>
      </c>
      <c r="DL4" s="12" t="s">
        <v>112</v>
      </c>
      <c r="DM4" s="12" t="s">
        <v>112</v>
      </c>
      <c r="DN4" s="55" t="s">
        <v>112</v>
      </c>
      <c r="DO4" s="12" t="s">
        <v>112</v>
      </c>
      <c r="DP4" s="55"/>
      <c r="DQ4" s="56"/>
      <c r="DR4" s="56"/>
      <c r="DS4" s="56"/>
      <c r="DT4" s="30" t="s">
        <v>112</v>
      </c>
      <c r="DU4" s="30" t="s">
        <v>112</v>
      </c>
      <c r="DV4" s="30" t="s">
        <v>112</v>
      </c>
      <c r="DW4" s="30"/>
      <c r="DX4" s="57"/>
      <c r="DY4" s="57"/>
      <c r="DZ4" s="57"/>
      <c r="EA4" s="14" t="s">
        <v>112</v>
      </c>
      <c r="EB4" s="14" t="s">
        <v>112</v>
      </c>
      <c r="EC4" s="14" t="s">
        <v>112</v>
      </c>
      <c r="ED4" s="40"/>
      <c r="EE4" s="58"/>
      <c r="EF4" s="58"/>
      <c r="EG4" s="58"/>
      <c r="EH4" s="37" t="s">
        <v>112</v>
      </c>
      <c r="EI4" s="37" t="s">
        <v>112</v>
      </c>
      <c r="EJ4" s="37" t="s">
        <v>112</v>
      </c>
      <c r="EK4" s="59"/>
      <c r="EL4" s="60"/>
      <c r="EM4" s="60"/>
      <c r="EN4" s="60"/>
      <c r="EO4" s="21" t="s">
        <v>112</v>
      </c>
      <c r="EP4" s="21" t="s">
        <v>112</v>
      </c>
      <c r="EQ4" s="21" t="s">
        <v>112</v>
      </c>
      <c r="ER4" s="21" t="s">
        <v>112</v>
      </c>
      <c r="ES4" s="21" t="s">
        <v>112</v>
      </c>
      <c r="ET4" s="21" t="s">
        <v>112</v>
      </c>
      <c r="EU4" s="21" t="s">
        <v>112</v>
      </c>
      <c r="EV4" s="21" t="s">
        <v>112</v>
      </c>
      <c r="EW4" s="21" t="s">
        <v>112</v>
      </c>
      <c r="EX4" s="61"/>
      <c r="EY4" s="62"/>
      <c r="EZ4" s="62"/>
      <c r="FA4" s="62"/>
      <c r="FB4" s="23" t="s">
        <v>112</v>
      </c>
      <c r="FC4" s="23" t="s">
        <v>112</v>
      </c>
      <c r="FD4" s="23" t="s">
        <v>112</v>
      </c>
      <c r="FE4" s="23" t="s">
        <v>112</v>
      </c>
      <c r="FF4" s="23" t="s">
        <v>112</v>
      </c>
      <c r="FG4" s="23" t="s">
        <v>112</v>
      </c>
      <c r="FH4" s="63"/>
      <c r="FI4" s="64"/>
      <c r="FJ4" s="64"/>
      <c r="FK4" s="64"/>
      <c r="FL4" s="32" t="s">
        <v>112</v>
      </c>
      <c r="FM4" s="32" t="s">
        <v>112</v>
      </c>
      <c r="FN4" s="32" t="s">
        <v>112</v>
      </c>
      <c r="FO4" s="66"/>
      <c r="FP4" s="67"/>
      <c r="FQ4" s="67"/>
      <c r="FR4" s="67"/>
      <c r="FS4" s="28" t="s">
        <v>112</v>
      </c>
      <c r="FT4" s="28" t="s">
        <v>112</v>
      </c>
      <c r="FU4" s="28" t="s">
        <v>112</v>
      </c>
      <c r="FV4" s="28" t="s">
        <v>112</v>
      </c>
      <c r="FW4" s="28" t="s">
        <v>112</v>
      </c>
      <c r="FX4" s="28" t="s">
        <v>112</v>
      </c>
      <c r="FY4" s="68"/>
      <c r="FZ4" s="69"/>
      <c r="GA4" s="69"/>
      <c r="GB4" s="69"/>
      <c r="GC4" s="16" t="s">
        <v>112</v>
      </c>
      <c r="GD4" s="16" t="s">
        <v>112</v>
      </c>
      <c r="GE4" s="16" t="s">
        <v>112</v>
      </c>
      <c r="GF4" s="16" t="s">
        <v>112</v>
      </c>
      <c r="GG4" s="16" t="s">
        <v>112</v>
      </c>
      <c r="GH4" s="16" t="s">
        <v>112</v>
      </c>
      <c r="GI4" s="71"/>
      <c r="GJ4" s="72"/>
      <c r="GK4" s="72"/>
      <c r="GL4" s="72"/>
    </row>
    <row r="5" spans="1:194" ht="15" customHeight="1">
      <c r="A5" s="2" t="s">
        <v>113</v>
      </c>
      <c r="B5" s="26" t="s">
        <v>124</v>
      </c>
      <c r="C5" s="26"/>
      <c r="D5" s="26"/>
      <c r="E5" s="26" t="s">
        <v>140</v>
      </c>
      <c r="F5" s="26"/>
      <c r="G5" s="26"/>
      <c r="H5" s="26" t="s">
        <v>147</v>
      </c>
      <c r="I5" s="26"/>
      <c r="J5" s="26"/>
      <c r="K5" s="38">
        <f>B5+E5+H5</f>
        <v>5849</v>
      </c>
      <c r="L5" s="82">
        <f>K5/(B3+E3+H3)</f>
        <v>9.2271529760684035E-2</v>
      </c>
      <c r="M5" s="82">
        <f>K5/B32</f>
        <v>1.4228477876407583E-2</v>
      </c>
      <c r="N5" s="90"/>
      <c r="O5" s="14" t="s">
        <v>136</v>
      </c>
      <c r="P5" s="14"/>
      <c r="Q5" s="14" t="s">
        <v>115</v>
      </c>
      <c r="R5" s="14" t="s">
        <v>146</v>
      </c>
      <c r="S5" s="14"/>
      <c r="T5" s="14"/>
      <c r="U5" s="40">
        <f>O5+R5</f>
        <v>32005</v>
      </c>
      <c r="V5" s="58">
        <f>U5/(K3+O3+R3)</f>
        <v>6.6052201980843731E-2</v>
      </c>
      <c r="W5" s="58">
        <f>U5/B32</f>
        <v>7.7856459981949858E-2</v>
      </c>
      <c r="X5" s="58"/>
      <c r="Y5" s="3" t="s">
        <v>116</v>
      </c>
      <c r="Z5" s="3"/>
      <c r="AA5" s="3"/>
      <c r="AB5" s="3" t="s">
        <v>126</v>
      </c>
      <c r="AC5" s="3"/>
      <c r="AD5" s="3"/>
      <c r="AE5" s="3" t="s">
        <v>152</v>
      </c>
      <c r="AF5" s="3"/>
      <c r="AG5" s="3"/>
      <c r="AH5" s="42">
        <f>Y5+AB5+AE5</f>
        <v>9218</v>
      </c>
      <c r="AI5" s="41">
        <f>AH5/(Y3+AB3+AE3)</f>
        <v>0.1454631529114723</v>
      </c>
      <c r="AJ5" s="41">
        <f>AH5/B32</f>
        <v>2.2424022749995744E-2</v>
      </c>
      <c r="AK5" s="41"/>
      <c r="AL5" s="19" t="s">
        <v>121</v>
      </c>
      <c r="AM5" s="19"/>
      <c r="AN5" s="19"/>
      <c r="AO5" s="19" t="s">
        <v>150</v>
      </c>
      <c r="AP5" s="19"/>
      <c r="AQ5" s="19"/>
      <c r="AR5" s="43">
        <f>AL5+AO5</f>
        <v>4252</v>
      </c>
      <c r="AS5" s="44">
        <f>AR5/(AL3+AO3)</f>
        <v>7.2996961321224393E-2</v>
      </c>
      <c r="AT5" s="44">
        <f>AR5/B32</f>
        <v>1.0343560938704914E-2</v>
      </c>
      <c r="AU5" s="44"/>
      <c r="AV5" s="35" t="s">
        <v>138</v>
      </c>
      <c r="AW5" s="35"/>
      <c r="AX5" s="35"/>
      <c r="AY5" s="35" t="str">
        <f t="shared" si="0"/>
        <v>3,170</v>
      </c>
      <c r="AZ5" s="45">
        <f>AY5/AV3</f>
        <v>7.8125E-2</v>
      </c>
      <c r="BA5" s="45">
        <f>AY5/B31</f>
        <v>3.4593240240777682E-3</v>
      </c>
      <c r="BB5" s="45"/>
      <c r="BC5" s="8" t="s">
        <v>118</v>
      </c>
      <c r="BD5" s="8"/>
      <c r="BE5" s="8"/>
      <c r="BF5" s="8" t="s">
        <v>123</v>
      </c>
      <c r="BG5" s="8"/>
      <c r="BH5" s="8"/>
      <c r="BI5" s="39">
        <f>BC5+BF5</f>
        <v>6709</v>
      </c>
      <c r="BJ5" s="46">
        <f>BI5/(BC3+BF3)</f>
        <v>6.0005187510620978E-2</v>
      </c>
      <c r="BK5" s="46">
        <f>BI5/B32</f>
        <v>1.6320543353191736E-2</v>
      </c>
      <c r="BL5" s="46"/>
      <c r="BM5" s="7" t="s">
        <v>114</v>
      </c>
      <c r="BN5" s="7"/>
      <c r="BO5" s="7"/>
      <c r="BP5" s="7" t="s">
        <v>127</v>
      </c>
      <c r="BQ5" s="7"/>
      <c r="BR5" s="7"/>
      <c r="BS5" s="47">
        <f>BM5+BP5</f>
        <v>8078</v>
      </c>
      <c r="BT5" s="48">
        <f>BS5/(BM3+BP3)</f>
        <v>7.4023843778350001E-2</v>
      </c>
      <c r="BU5" s="48">
        <f>BS5/B32</f>
        <v>1.9650819676119074E-2</v>
      </c>
      <c r="BV5" s="48"/>
      <c r="BW5" s="5" t="s">
        <v>117</v>
      </c>
      <c r="BX5" s="5"/>
      <c r="BY5" s="5"/>
      <c r="BZ5" s="5" t="s">
        <v>125</v>
      </c>
      <c r="CA5" s="5"/>
      <c r="CB5" s="5"/>
      <c r="CC5" s="49">
        <f>BW5+BZ5</f>
        <v>15710</v>
      </c>
      <c r="CD5" s="50">
        <f>CC5/(BW3+BZ3)</f>
        <v>5.9866092013154536E-2</v>
      </c>
      <c r="CE5" s="50">
        <f>CC5/B32</f>
        <v>3.8216684465440784E-2</v>
      </c>
      <c r="CF5" s="50"/>
      <c r="CG5" s="34" t="s">
        <v>133</v>
      </c>
      <c r="CH5" s="34"/>
      <c r="CI5" s="34"/>
      <c r="CJ5" s="34" t="s">
        <v>153</v>
      </c>
      <c r="CK5" s="34"/>
      <c r="CL5" s="34"/>
      <c r="CM5" s="51">
        <f>CG5+CJ5</f>
        <v>24761</v>
      </c>
      <c r="CN5" s="52">
        <f>CM5/(CG3+CJ3)</f>
        <v>8.7927501802156902E-2</v>
      </c>
      <c r="CO5" s="52">
        <f>CM5/B32</f>
        <v>6.0234457291456343E-2</v>
      </c>
      <c r="CP5" s="52"/>
      <c r="CQ5" s="18" t="s">
        <v>120</v>
      </c>
      <c r="CR5" s="18"/>
      <c r="CS5" s="18"/>
      <c r="CT5" s="18" t="s">
        <v>134</v>
      </c>
      <c r="CU5" s="18"/>
      <c r="CV5" s="18"/>
      <c r="CW5" s="18" t="s">
        <v>144</v>
      </c>
      <c r="CX5" s="18"/>
      <c r="CY5" s="18"/>
      <c r="CZ5" s="53">
        <f>CQ5+CT5+CW5</f>
        <v>23429</v>
      </c>
      <c r="DA5" s="54">
        <f>CZ5/(CQ3+CT3+CW3)</f>
        <v>5.0310724393690172E-2</v>
      </c>
      <c r="DB5" s="54">
        <f>CZ5/B32</f>
        <v>5.6994188436716234E-2</v>
      </c>
      <c r="DC5" s="54"/>
      <c r="DD5" s="12" t="s">
        <v>129</v>
      </c>
      <c r="DE5" s="12"/>
      <c r="DF5" s="12"/>
      <c r="DG5" s="12" t="s">
        <v>142</v>
      </c>
      <c r="DH5" s="12"/>
      <c r="DI5" s="12"/>
      <c r="DJ5" s="12" t="s">
        <v>143</v>
      </c>
      <c r="DK5" s="12"/>
      <c r="DL5" s="12"/>
      <c r="DM5" s="12" t="s">
        <v>151</v>
      </c>
      <c r="DN5" s="55"/>
      <c r="DO5" s="12"/>
      <c r="DP5" s="55">
        <f>DD5+DG5+DJ5+DM5</f>
        <v>28203</v>
      </c>
      <c r="DQ5" s="56">
        <f>DP5/(DD3+DG3+DJ3+DM3)</f>
        <v>6.89969835378966E-2</v>
      </c>
      <c r="DR5" s="56">
        <f>DP5/B32</f>
        <v>6.8607584467143629E-2</v>
      </c>
      <c r="DS5" s="56"/>
      <c r="DT5" s="30" t="s">
        <v>145</v>
      </c>
      <c r="DU5" s="30"/>
      <c r="DV5" s="30"/>
      <c r="DW5" s="30" t="s">
        <v>145</v>
      </c>
      <c r="DX5" s="57">
        <f>DW5/DT3</f>
        <v>4.9465316225291128E-2</v>
      </c>
      <c r="DY5" s="57">
        <f>DW5/B32</f>
        <v>8.7263456724652563E-2</v>
      </c>
      <c r="DZ5" s="57"/>
      <c r="EA5" s="14" t="s">
        <v>131</v>
      </c>
      <c r="EB5" s="14"/>
      <c r="EC5" s="14"/>
      <c r="ED5" s="40" t="str">
        <f>EA5</f>
        <v>110,431</v>
      </c>
      <c r="EE5" s="58">
        <f>ED5/EA3</f>
        <v>5.5779260990834363E-2</v>
      </c>
      <c r="EF5" s="58">
        <f>ED5/B32</f>
        <v>0.26863823565901279</v>
      </c>
      <c r="EG5" s="58"/>
      <c r="EH5" s="37" t="s">
        <v>141</v>
      </c>
      <c r="EI5" s="37"/>
      <c r="EJ5" s="37"/>
      <c r="EK5" s="59" t="str">
        <f>EH5</f>
        <v>45,607</v>
      </c>
      <c r="EL5" s="60">
        <f>EK5/EH3</f>
        <v>5.7395596319191347E-2</v>
      </c>
      <c r="EM5" s="60">
        <f>EK5/B32</f>
        <v>0.11094515139499413</v>
      </c>
      <c r="EN5" s="60"/>
      <c r="EO5" s="21" t="s">
        <v>135</v>
      </c>
      <c r="EP5" s="21"/>
      <c r="EQ5" s="21"/>
      <c r="ER5" s="21" t="s">
        <v>137</v>
      </c>
      <c r="ES5" s="21"/>
      <c r="ET5" s="21"/>
      <c r="EU5" s="21" t="s">
        <v>148</v>
      </c>
      <c r="EV5" s="21"/>
      <c r="EW5" s="21"/>
      <c r="EX5" s="61">
        <f>EO5+ER5+EU5</f>
        <v>24493</v>
      </c>
      <c r="EY5" s="62">
        <f>EX5/(EO3+ER3+EU3)</f>
        <v>6.2944107647196393E-2</v>
      </c>
      <c r="EZ5" s="62">
        <f>EX5/B32</f>
        <v>5.9582511305667794E-2</v>
      </c>
      <c r="FA5" s="62"/>
      <c r="FB5" s="23" t="s">
        <v>122</v>
      </c>
      <c r="FC5" s="23"/>
      <c r="FD5" s="23"/>
      <c r="FE5" s="23" t="s">
        <v>149</v>
      </c>
      <c r="FF5" s="23"/>
      <c r="FG5" s="23"/>
      <c r="FH5" s="63">
        <f>FB5+FE5</f>
        <v>8180</v>
      </c>
      <c r="FI5" s="64">
        <f>FH5/(FB3+FE3)</f>
        <v>7.8245315324794576E-2</v>
      </c>
      <c r="FJ5" s="64">
        <f>FH5/B32</f>
        <v>1.9898948372202775E-2</v>
      </c>
      <c r="FK5" s="64"/>
      <c r="FL5" s="32" t="s">
        <v>132</v>
      </c>
      <c r="FM5" s="32"/>
      <c r="FN5" s="32"/>
      <c r="FO5" s="32" t="s">
        <v>132</v>
      </c>
      <c r="FP5" s="67">
        <f>FO5/FL3</f>
        <v>4.8932995621399446E-2</v>
      </c>
      <c r="FQ5" s="67">
        <f>FO5/B32</f>
        <v>2.9279186137876844E-2</v>
      </c>
      <c r="FR5" s="67"/>
      <c r="FS5" s="28" t="s">
        <v>128</v>
      </c>
      <c r="FT5" s="28"/>
      <c r="FU5" s="28"/>
      <c r="FV5" s="28" t="s">
        <v>139</v>
      </c>
      <c r="FW5" s="28"/>
      <c r="FX5" s="28"/>
      <c r="FY5" s="68">
        <f>FS5+FV5</f>
        <v>7307</v>
      </c>
      <c r="FZ5" s="69">
        <f>FY5/(FS3+FV3)</f>
        <v>8.2137116264430488E-2</v>
      </c>
      <c r="GA5" s="69">
        <f>FY5/B31</f>
        <v>7.9739055659104902E-3</v>
      </c>
      <c r="GB5" s="69"/>
      <c r="GC5" s="16" t="s">
        <v>119</v>
      </c>
      <c r="GD5" s="16"/>
      <c r="GE5" s="16"/>
      <c r="GF5" s="16" t="s">
        <v>130</v>
      </c>
      <c r="GG5" s="16"/>
      <c r="GH5" s="16"/>
      <c r="GI5" s="71">
        <f>GC5+GF5</f>
        <v>5767</v>
      </c>
      <c r="GJ5" s="72">
        <f>GI5/(GC3+GF3)</f>
        <v>5.7912654020345247E-2</v>
      </c>
      <c r="GK5" s="72">
        <f>GI5/B32</f>
        <v>1.402900186583049E-2</v>
      </c>
      <c r="GL5" s="72"/>
    </row>
    <row r="6" spans="1:194" ht="15" customHeight="1">
      <c r="A6" s="2" t="s">
        <v>154</v>
      </c>
      <c r="B6" s="26" t="s">
        <v>164</v>
      </c>
      <c r="C6" s="26"/>
      <c r="D6" s="26"/>
      <c r="E6" s="26" t="s">
        <v>180</v>
      </c>
      <c r="F6" s="26"/>
      <c r="G6" s="26"/>
      <c r="H6" s="26" t="s">
        <v>187</v>
      </c>
      <c r="I6" s="26"/>
      <c r="J6" s="26"/>
      <c r="K6" s="38">
        <f t="shared" ref="K6:K9" si="1">B6+E6+H6</f>
        <v>15789</v>
      </c>
      <c r="L6" s="82">
        <f>K6/(B3+E3+H3)</f>
        <v>0.24908107084825443</v>
      </c>
      <c r="M6" s="82">
        <f>K6/B33</f>
        <v>1.3268803143703769E-2</v>
      </c>
      <c r="N6" s="90"/>
      <c r="O6" s="14" t="s">
        <v>176</v>
      </c>
      <c r="P6" s="14"/>
      <c r="Q6" s="14" t="s">
        <v>115</v>
      </c>
      <c r="R6" s="14" t="s">
        <v>186</v>
      </c>
      <c r="S6" s="14"/>
      <c r="T6" s="14"/>
      <c r="U6" s="40">
        <f>O6+R6</f>
        <v>97870</v>
      </c>
      <c r="V6" s="58">
        <f>U6/(K3+O3+R3)</f>
        <v>0.20198497134401422</v>
      </c>
      <c r="W6" s="58">
        <f>U6/B33</f>
        <v>8.224825914714598E-2</v>
      </c>
      <c r="X6" s="58"/>
      <c r="Y6" s="3" t="s">
        <v>156</v>
      </c>
      <c r="Z6" s="3"/>
      <c r="AA6" s="3"/>
      <c r="AB6" s="3" t="s">
        <v>166</v>
      </c>
      <c r="AC6" s="3"/>
      <c r="AD6" s="3"/>
      <c r="AE6" s="3" t="s">
        <v>192</v>
      </c>
      <c r="AF6" s="3"/>
      <c r="AG6" s="3"/>
      <c r="AH6" s="42">
        <f>Y6+AB6+AE6</f>
        <v>19397</v>
      </c>
      <c r="AI6" s="41">
        <f>AH7/(Y3+AB3+AE3)</f>
        <v>0.349061069906896</v>
      </c>
      <c r="AJ6" s="41">
        <f>AH6/B33</f>
        <v>1.6300904083755906E-2</v>
      </c>
      <c r="AK6" s="41"/>
      <c r="AL6" s="19" t="s">
        <v>161</v>
      </c>
      <c r="AM6" s="19"/>
      <c r="AN6" s="19"/>
      <c r="AO6" s="19" t="s">
        <v>190</v>
      </c>
      <c r="AP6" s="19"/>
      <c r="AQ6" s="19"/>
      <c r="AR6" s="43">
        <f t="shared" ref="AR6:AR9" si="2">AL6+AO6</f>
        <v>13083</v>
      </c>
      <c r="AS6" s="44">
        <f>AR6/(AL3+AO3)</f>
        <v>0.22460471424402137</v>
      </c>
      <c r="AT6" s="44">
        <f>AR6/B33</f>
        <v>1.0994727438664665E-2</v>
      </c>
      <c r="AU6" s="44"/>
      <c r="AV6" s="35" t="s">
        <v>178</v>
      </c>
      <c r="AW6" s="35"/>
      <c r="AX6" s="35"/>
      <c r="AY6" s="35" t="str">
        <f t="shared" si="0"/>
        <v>11,319</v>
      </c>
      <c r="AZ6" s="45">
        <f>AY6/AV3</f>
        <v>0.27895800473186122</v>
      </c>
      <c r="BA6" s="45">
        <f>AY6/B32</f>
        <v>2.753498736246494E-2</v>
      </c>
      <c r="BB6" s="45"/>
      <c r="BC6" s="8" t="s">
        <v>158</v>
      </c>
      <c r="BD6" s="8"/>
      <c r="BE6" s="8"/>
      <c r="BF6" s="8" t="s">
        <v>163</v>
      </c>
      <c r="BG6" s="8"/>
      <c r="BH6" s="8"/>
      <c r="BI6" s="39">
        <f t="shared" ref="BI6:BI9" si="3">BC6+BF6</f>
        <v>21684</v>
      </c>
      <c r="BJ6" s="46">
        <f>BI6/(BC3+BF3)</f>
        <v>0.19394134535404761</v>
      </c>
      <c r="BK6" s="46">
        <f>BI6/B33</f>
        <v>1.8222859419093834E-2</v>
      </c>
      <c r="BL6" s="46"/>
      <c r="BM6" s="7" t="s">
        <v>155</v>
      </c>
      <c r="BN6" s="7"/>
      <c r="BO6" s="7"/>
      <c r="BP6" s="7" t="s">
        <v>167</v>
      </c>
      <c r="BQ6" s="7"/>
      <c r="BR6" s="7"/>
      <c r="BS6" s="47">
        <f t="shared" ref="BS6:BS9" si="4">BM6+BP6</f>
        <v>29366</v>
      </c>
      <c r="BT6" s="48">
        <f>BS6/(BM3+BP3)</f>
        <v>0.26909930631282819</v>
      </c>
      <c r="BU6" s="48">
        <f>BS6/B33</f>
        <v>2.4678679657863377E-2</v>
      </c>
      <c r="BV6" s="48"/>
      <c r="BW6" s="5" t="s">
        <v>157</v>
      </c>
      <c r="BX6" s="5"/>
      <c r="BY6" s="5"/>
      <c r="BZ6" s="5" t="s">
        <v>165</v>
      </c>
      <c r="CA6" s="5"/>
      <c r="CB6" s="5"/>
      <c r="CC6" s="49">
        <f t="shared" ref="CC6:CC9" si="5">BW6+BZ6</f>
        <v>54163</v>
      </c>
      <c r="CD6" s="50">
        <f>CC6/(BW3+BZ3)</f>
        <v>0.2063989269069694</v>
      </c>
      <c r="CE6" s="50">
        <f>CC6/B33</f>
        <v>4.5517650558770488E-2</v>
      </c>
      <c r="CF6" s="50"/>
      <c r="CG6" s="34" t="s">
        <v>173</v>
      </c>
      <c r="CH6" s="34"/>
      <c r="CI6" s="34"/>
      <c r="CJ6" s="34" t="s">
        <v>193</v>
      </c>
      <c r="CK6" s="34"/>
      <c r="CL6" s="34"/>
      <c r="CM6" s="51">
        <f t="shared" ref="CM6:CM9" si="6">CG6+CJ6</f>
        <v>83585</v>
      </c>
      <c r="CN6" s="52">
        <f>CM6/(CG3+CJ3)</f>
        <v>0.29681435475680645</v>
      </c>
      <c r="CO6" s="52">
        <f>CM6/B33</f>
        <v>7.024339165029321E-2</v>
      </c>
      <c r="CP6" s="52"/>
      <c r="CQ6" s="18" t="s">
        <v>160</v>
      </c>
      <c r="CR6" s="18"/>
      <c r="CS6" s="18"/>
      <c r="CT6" s="18" t="s">
        <v>174</v>
      </c>
      <c r="CU6" s="18"/>
      <c r="CV6" s="18"/>
      <c r="CW6" s="18" t="s">
        <v>184</v>
      </c>
      <c r="CX6" s="18"/>
      <c r="CY6" s="18"/>
      <c r="CZ6" s="53">
        <f t="shared" ref="CZ6:CZ9" si="7">CQ6+CT6+CW6</f>
        <v>74628</v>
      </c>
      <c r="DA6" s="54">
        <f>CZ6/(CQ3+CT3+CW3)</f>
        <v>0.16025390499177558</v>
      </c>
      <c r="DB6" s="54">
        <f>CZ6/B33</f>
        <v>6.271608341302963E-2</v>
      </c>
      <c r="DC6" s="54"/>
      <c r="DD6" s="12" t="s">
        <v>169</v>
      </c>
      <c r="DE6" s="12"/>
      <c r="DF6" s="12"/>
      <c r="DG6" s="12" t="s">
        <v>182</v>
      </c>
      <c r="DH6" s="12"/>
      <c r="DI6" s="12"/>
      <c r="DJ6" s="12" t="s">
        <v>183</v>
      </c>
      <c r="DK6" s="12"/>
      <c r="DL6" s="12"/>
      <c r="DM6" s="12" t="s">
        <v>191</v>
      </c>
      <c r="DN6" s="55"/>
      <c r="DO6" s="12"/>
      <c r="DP6" s="55">
        <f t="shared" ref="DP6:DP9" si="8">DD6+DG6+DJ6+DM6</f>
        <v>77723</v>
      </c>
      <c r="DQ6" s="56">
        <f>DP6/(DD3+DG3+DJ3+DM3)</f>
        <v>0.19014475593078528</v>
      </c>
      <c r="DR6" s="56">
        <f>DP6/B33</f>
        <v>6.5317068005452408E-2</v>
      </c>
      <c r="DS6" s="56"/>
      <c r="DT6" s="30" t="s">
        <v>185</v>
      </c>
      <c r="DU6" s="30"/>
      <c r="DV6" s="30"/>
      <c r="DW6" s="30" t="s">
        <v>185</v>
      </c>
      <c r="DX6" s="57">
        <f>DW6/DT3</f>
        <v>0.13145981425685505</v>
      </c>
      <c r="DY6" s="57">
        <f>DW6/B33</f>
        <v>8.011704850857275E-2</v>
      </c>
      <c r="DZ6" s="57"/>
      <c r="EA6" s="14" t="s">
        <v>171</v>
      </c>
      <c r="EB6" s="14"/>
      <c r="EC6" s="14"/>
      <c r="ED6" s="40" t="str">
        <f t="shared" ref="ED6:ED9" si="9">EA6</f>
        <v>293,610</v>
      </c>
      <c r="EE6" s="58">
        <f>ED6/EA3</f>
        <v>0.1483039075940531</v>
      </c>
      <c r="EF6" s="58">
        <f>ED6/B33</f>
        <v>0.24674477744143794</v>
      </c>
      <c r="EG6" s="58"/>
      <c r="EH6" s="37" t="s">
        <v>181</v>
      </c>
      <c r="EI6" s="37"/>
      <c r="EJ6" s="37"/>
      <c r="EK6" s="59" t="str">
        <f t="shared" ref="EK6:EK8" si="10">EH6</f>
        <v>131,537</v>
      </c>
      <c r="EL6" s="60">
        <f>EK6/EH3</f>
        <v>0.16553696917222077</v>
      </c>
      <c r="EM6" s="60">
        <f>EK6/B33</f>
        <v>0.1105414249865959</v>
      </c>
      <c r="EN6" s="60"/>
      <c r="EO6" s="21" t="s">
        <v>175</v>
      </c>
      <c r="EP6" s="21"/>
      <c r="EQ6" s="21"/>
      <c r="ER6" s="21" t="s">
        <v>177</v>
      </c>
      <c r="ES6" s="21"/>
      <c r="ET6" s="21"/>
      <c r="EU6" s="21" t="s">
        <v>188</v>
      </c>
      <c r="EV6" s="21"/>
      <c r="EW6" s="21"/>
      <c r="EX6" s="61">
        <f t="shared" ref="EX6:EX9" si="11">EO6+ER6+EU6</f>
        <v>68995</v>
      </c>
      <c r="EY6" s="62">
        <f>EX6/(EO3+ER3+EU3)</f>
        <v>0.17730897428319581</v>
      </c>
      <c r="EZ6" s="62">
        <f>EX6/B33</f>
        <v>5.7982207416545792E-2</v>
      </c>
      <c r="FA6" s="62"/>
      <c r="FB6" s="23" t="s">
        <v>162</v>
      </c>
      <c r="FC6" s="23"/>
      <c r="FD6" s="23"/>
      <c r="FE6" s="23" t="s">
        <v>189</v>
      </c>
      <c r="FF6" s="23"/>
      <c r="FG6" s="23"/>
      <c r="FH6" s="63">
        <f t="shared" ref="FH6:FH9" si="12">FB6+FE6</f>
        <v>25271</v>
      </c>
      <c r="FI6" s="64">
        <f>FH6/(FB3+FE3)</f>
        <v>0.24172828405536478</v>
      </c>
      <c r="FJ6" s="64">
        <f>FH6/B33</f>
        <v>2.1237312321523715E-2</v>
      </c>
      <c r="FK6" s="64"/>
      <c r="FL6" s="32" t="s">
        <v>172</v>
      </c>
      <c r="FM6" s="32"/>
      <c r="FN6" s="32"/>
      <c r="FO6" s="32" t="s">
        <v>172</v>
      </c>
      <c r="FP6" s="67">
        <f>FO6/FL3</f>
        <v>0.14433526176062836</v>
      </c>
      <c r="FQ6" s="67">
        <f>FO6/B33</f>
        <v>2.983526817453741E-2</v>
      </c>
      <c r="FR6" s="67"/>
      <c r="FS6" s="28" t="s">
        <v>168</v>
      </c>
      <c r="FT6" s="28"/>
      <c r="FU6" s="28"/>
      <c r="FV6" s="28" t="s">
        <v>179</v>
      </c>
      <c r="FW6" s="28"/>
      <c r="FX6" s="28"/>
      <c r="FY6" s="68">
        <f t="shared" ref="FY6:FY9" si="13">FS6+FV6</f>
        <v>21675</v>
      </c>
      <c r="FZ6" s="69">
        <f>FY6/(FS3+FV3)</f>
        <v>0.24364609210777757</v>
      </c>
      <c r="GA6" s="69">
        <f>FY6/B32</f>
        <v>5.2727347917786695E-2</v>
      </c>
      <c r="GB6" s="69"/>
      <c r="GC6" s="16" t="s">
        <v>159</v>
      </c>
      <c r="GD6" s="16"/>
      <c r="GE6" s="16"/>
      <c r="GF6" s="16" t="s">
        <v>170</v>
      </c>
      <c r="GG6" s="16"/>
      <c r="GH6" s="16"/>
      <c r="GI6" s="71">
        <f t="shared" ref="GI6:GI9" si="14">GC6+GF6</f>
        <v>18603</v>
      </c>
      <c r="GJ6" s="72">
        <f>GI6/(GC3+GF3)</f>
        <v>0.18681274540323958</v>
      </c>
      <c r="GK6" s="72">
        <f>GI6/B33</f>
        <v>1.5633640185085895E-2</v>
      </c>
      <c r="GL6" s="72"/>
    </row>
    <row r="7" spans="1:194" ht="15" customHeight="1">
      <c r="A7" s="2" t="s">
        <v>194</v>
      </c>
      <c r="B7" s="26" t="s">
        <v>204</v>
      </c>
      <c r="C7" s="26"/>
      <c r="D7" s="26"/>
      <c r="E7" s="26" t="s">
        <v>220</v>
      </c>
      <c r="F7" s="26"/>
      <c r="G7" s="26"/>
      <c r="H7" s="26" t="s">
        <v>227</v>
      </c>
      <c r="I7" s="26"/>
      <c r="J7" s="26"/>
      <c r="K7" s="38">
        <f t="shared" si="1"/>
        <v>20350</v>
      </c>
      <c r="L7" s="82">
        <f>K7/(B3+E3+H3)</f>
        <v>0.32103361782012652</v>
      </c>
      <c r="M7" s="82">
        <f>K7/B34</f>
        <v>1.3685281563740123E-2</v>
      </c>
      <c r="N7" s="90"/>
      <c r="O7" s="14" t="s">
        <v>216</v>
      </c>
      <c r="P7" s="14"/>
      <c r="Q7" s="14" t="s">
        <v>115</v>
      </c>
      <c r="R7" s="14" t="s">
        <v>226</v>
      </c>
      <c r="S7" s="14"/>
      <c r="T7" s="14"/>
      <c r="U7" s="40">
        <f>O7+R7</f>
        <v>120623</v>
      </c>
      <c r="V7" s="58">
        <f>U7/(K3+O3+R3)</f>
        <v>0.24894281392080339</v>
      </c>
      <c r="W7" s="58">
        <f>U7/B34</f>
        <v>8.1118413664030706E-2</v>
      </c>
      <c r="X7" s="58"/>
      <c r="Y7" s="3" t="s">
        <v>196</v>
      </c>
      <c r="Z7" s="3"/>
      <c r="AA7" s="3"/>
      <c r="AB7" s="3" t="s">
        <v>206</v>
      </c>
      <c r="AC7" s="3"/>
      <c r="AD7" s="3"/>
      <c r="AE7" s="3" t="s">
        <v>232</v>
      </c>
      <c r="AF7" s="3"/>
      <c r="AG7" s="3"/>
      <c r="AH7" s="42">
        <f>Y7+AB7+AE7</f>
        <v>22120</v>
      </c>
      <c r="AI7" s="41">
        <f>AH7/(Y3+AB3+AE3)</f>
        <v>0.349061069906896</v>
      </c>
      <c r="AJ7" s="41">
        <f>AH7/B34</f>
        <v>1.4875598436851673E-2</v>
      </c>
      <c r="AK7" s="41"/>
      <c r="AL7" s="19" t="s">
        <v>201</v>
      </c>
      <c r="AM7" s="19"/>
      <c r="AN7" s="19"/>
      <c r="AO7" s="19" t="s">
        <v>230</v>
      </c>
      <c r="AP7" s="19"/>
      <c r="AQ7" s="19"/>
      <c r="AR7" s="43">
        <f t="shared" si="2"/>
        <v>15988</v>
      </c>
      <c r="AS7" s="44">
        <f>AR7/(AL3+AO3)</f>
        <v>0.27447681505261895</v>
      </c>
      <c r="AT7" s="44">
        <f>AR7/B34</f>
        <v>1.0751856591699121E-2</v>
      </c>
      <c r="AU7" s="44"/>
      <c r="AV7" s="35" t="s">
        <v>218</v>
      </c>
      <c r="AW7" s="35"/>
      <c r="AX7" s="35"/>
      <c r="AY7" s="35" t="str">
        <f t="shared" si="0"/>
        <v>14,122</v>
      </c>
      <c r="AZ7" s="45">
        <f>AY7/AV3</f>
        <v>0.34803824921135645</v>
      </c>
      <c r="BA7" s="45">
        <f>AY7/B33</f>
        <v>1.1867885109594314E-2</v>
      </c>
      <c r="BB7" s="45"/>
      <c r="BC7" s="8" t="s">
        <v>198</v>
      </c>
      <c r="BD7" s="8"/>
      <c r="BE7" s="8"/>
      <c r="BF7" s="8" t="s">
        <v>203</v>
      </c>
      <c r="BG7" s="8"/>
      <c r="BH7" s="8"/>
      <c r="BI7" s="39">
        <f t="shared" si="3"/>
        <v>29440</v>
      </c>
      <c r="BJ7" s="46">
        <f>BI7/(BC3+BF3)</f>
        <v>0.26331088393392182</v>
      </c>
      <c r="BK7" s="46">
        <f>BI7/B34</f>
        <v>1.9798264827346892E-2</v>
      </c>
      <c r="BL7" s="46"/>
      <c r="BM7" s="7" t="s">
        <v>195</v>
      </c>
      <c r="BN7" s="7"/>
      <c r="BO7" s="7"/>
      <c r="BP7" s="7" t="s">
        <v>207</v>
      </c>
      <c r="BQ7" s="7"/>
      <c r="BR7" s="7"/>
      <c r="BS7" s="47">
        <f t="shared" si="4"/>
        <v>36821</v>
      </c>
      <c r="BT7" s="48">
        <f>BS7/(BM3+BP3)</f>
        <v>0.33741420546702466</v>
      </c>
      <c r="BU7" s="48">
        <f>BS7/B34</f>
        <v>2.4761953437762902E-2</v>
      </c>
      <c r="BV7" s="48"/>
      <c r="BW7" s="5" t="s">
        <v>197</v>
      </c>
      <c r="BX7" s="5"/>
      <c r="BY7" s="5"/>
      <c r="BZ7" s="5" t="s">
        <v>205</v>
      </c>
      <c r="CA7" s="5"/>
      <c r="CB7" s="5"/>
      <c r="CC7" s="49">
        <f t="shared" si="5"/>
        <v>69148</v>
      </c>
      <c r="CD7" s="50">
        <f>CC7/(BW3+BZ3)</f>
        <v>0.26350226165026158</v>
      </c>
      <c r="CE7" s="50">
        <f>CC7/B34</f>
        <v>4.6501712509557841E-2</v>
      </c>
      <c r="CF7" s="50"/>
      <c r="CG7" s="34" t="s">
        <v>213</v>
      </c>
      <c r="CH7" s="34"/>
      <c r="CI7" s="34"/>
      <c r="CJ7" s="34" t="s">
        <v>233</v>
      </c>
      <c r="CK7" s="34"/>
      <c r="CL7" s="34"/>
      <c r="CM7" s="51">
        <f t="shared" si="6"/>
        <v>103223</v>
      </c>
      <c r="CN7" s="52">
        <f>CM7/(CG3+CJ3)</f>
        <v>0.366549837184445</v>
      </c>
      <c r="CO7" s="52">
        <f>CM7/B34</f>
        <v>6.9416993555476494E-2</v>
      </c>
      <c r="CP7" s="52"/>
      <c r="CQ7" s="18" t="s">
        <v>200</v>
      </c>
      <c r="CR7" s="18"/>
      <c r="CS7" s="18"/>
      <c r="CT7" s="18" t="s">
        <v>214</v>
      </c>
      <c r="CU7" s="18"/>
      <c r="CV7" s="18"/>
      <c r="CW7" s="18" t="s">
        <v>224</v>
      </c>
      <c r="CX7" s="18"/>
      <c r="CY7" s="18"/>
      <c r="CZ7" s="53">
        <f t="shared" si="7"/>
        <v>98517</v>
      </c>
      <c r="DA7" s="54">
        <f>CZ7/(CQ3+CT3+CW3)</f>
        <v>0.21155241944142619</v>
      </c>
      <c r="DB7" s="54">
        <f>CZ7/B34</f>
        <v>6.6252230162898565E-2</v>
      </c>
      <c r="DC7" s="54"/>
      <c r="DD7" s="12" t="s">
        <v>209</v>
      </c>
      <c r="DE7" s="12"/>
      <c r="DF7" s="12"/>
      <c r="DG7" s="12" t="s">
        <v>222</v>
      </c>
      <c r="DH7" s="12"/>
      <c r="DI7" s="12"/>
      <c r="DJ7" s="12" t="s">
        <v>223</v>
      </c>
      <c r="DK7" s="12"/>
      <c r="DL7" s="12"/>
      <c r="DM7" s="12" t="s">
        <v>231</v>
      </c>
      <c r="DN7" s="55"/>
      <c r="DO7" s="12"/>
      <c r="DP7" s="55">
        <f t="shared" si="8"/>
        <v>96718</v>
      </c>
      <c r="DQ7" s="56">
        <f>DP7/(DD3+DG3+DJ3+DM3)</f>
        <v>0.23661490812389757</v>
      </c>
      <c r="DR7" s="56">
        <f>DP7/B34</f>
        <v>6.5042410922939428E-2</v>
      </c>
      <c r="DS7" s="56"/>
      <c r="DT7" s="30" t="s">
        <v>225</v>
      </c>
      <c r="DU7" s="30"/>
      <c r="DV7" s="30"/>
      <c r="DW7" s="30" t="s">
        <v>225</v>
      </c>
      <c r="DX7" s="57">
        <f>DW7/DT3</f>
        <v>0.16567957583822282</v>
      </c>
      <c r="DY7" s="57">
        <f>DW7/B34</f>
        <v>8.0800323335792429E-2</v>
      </c>
      <c r="DZ7" s="57"/>
      <c r="EA7" s="14" t="s">
        <v>211</v>
      </c>
      <c r="EB7" s="14"/>
      <c r="EC7" s="14"/>
      <c r="ED7" s="40" t="str">
        <f t="shared" si="9"/>
        <v>360,529</v>
      </c>
      <c r="EE7" s="58">
        <f>ED7/EA3</f>
        <v>0.18210503559475619</v>
      </c>
      <c r="EF7" s="58">
        <f>ED7/B34</f>
        <v>0.24245409714465174</v>
      </c>
      <c r="EG7" s="58"/>
      <c r="EH7" s="37" t="s">
        <v>221</v>
      </c>
      <c r="EI7" s="37"/>
      <c r="EJ7" s="37"/>
      <c r="EK7" s="59" t="str">
        <f t="shared" si="10"/>
        <v>169,454</v>
      </c>
      <c r="EL7" s="60">
        <f>EK7/EH3</f>
        <v>0.2132548376054608</v>
      </c>
      <c r="EM7" s="60">
        <f>EK7/B34</f>
        <v>0.11395703695833016</v>
      </c>
      <c r="EN7" s="60"/>
      <c r="EO7" s="21" t="s">
        <v>215</v>
      </c>
      <c r="EP7" s="21"/>
      <c r="EQ7" s="21"/>
      <c r="ER7" s="21" t="s">
        <v>217</v>
      </c>
      <c r="ES7" s="21"/>
      <c r="ET7" s="21"/>
      <c r="EU7" s="21" t="s">
        <v>228</v>
      </c>
      <c r="EV7" s="21"/>
      <c r="EW7" s="21"/>
      <c r="EX7" s="61">
        <f t="shared" si="11"/>
        <v>86341</v>
      </c>
      <c r="EY7" s="62">
        <f>EX7/(EO3+ER3+EU3)</f>
        <v>0.22188613883013855</v>
      </c>
      <c r="EZ7" s="62">
        <f>EX7/B34</f>
        <v>5.8063926068544769E-2</v>
      </c>
      <c r="FA7" s="62"/>
      <c r="FB7" s="23" t="s">
        <v>202</v>
      </c>
      <c r="FC7" s="23"/>
      <c r="FD7" s="23"/>
      <c r="FE7" s="23" t="s">
        <v>229</v>
      </c>
      <c r="FF7" s="23"/>
      <c r="FG7" s="23"/>
      <c r="FH7" s="63">
        <f t="shared" si="12"/>
        <v>30165</v>
      </c>
      <c r="FI7" s="64">
        <f>FH7/(FB3+FE3)</f>
        <v>0.28854155706264406</v>
      </c>
      <c r="FJ7" s="64">
        <f>FH7/B34</f>
        <v>2.0285823998536651E-2</v>
      </c>
      <c r="FK7" s="64"/>
      <c r="FL7" s="32" t="s">
        <v>212</v>
      </c>
      <c r="FM7" s="32"/>
      <c r="FN7" s="32"/>
      <c r="FO7" s="32" t="s">
        <v>212</v>
      </c>
      <c r="FP7" s="67">
        <f>FO7/FL3</f>
        <v>0.17678244006358526</v>
      </c>
      <c r="FQ7" s="67">
        <f>FO7/B34</f>
        <v>2.9242117849440384E-2</v>
      </c>
      <c r="FR7" s="67"/>
      <c r="FS7" s="28" t="s">
        <v>208</v>
      </c>
      <c r="FT7" s="28"/>
      <c r="FU7" s="28"/>
      <c r="FV7" s="28" t="s">
        <v>219</v>
      </c>
      <c r="FW7" s="28"/>
      <c r="FX7" s="28"/>
      <c r="FY7" s="68">
        <f t="shared" si="13"/>
        <v>26602</v>
      </c>
      <c r="FZ7" s="69">
        <f>FY7/(FS3+FV3)</f>
        <v>0.29902991198390305</v>
      </c>
      <c r="GA7" s="69">
        <f>FY7/B33</f>
        <v>2.2355861753677094E-2</v>
      </c>
      <c r="GB7" s="69"/>
      <c r="GC7" s="16" t="s">
        <v>199</v>
      </c>
      <c r="GD7" s="16"/>
      <c r="GE7" s="16"/>
      <c r="GF7" s="16" t="s">
        <v>210</v>
      </c>
      <c r="GG7" s="16"/>
      <c r="GH7" s="16"/>
      <c r="GI7" s="71">
        <f t="shared" si="14"/>
        <v>23205</v>
      </c>
      <c r="GJ7" s="72">
        <f>GI7/(GC3+GF3)</f>
        <v>0.2330263805344393</v>
      </c>
      <c r="GK7" s="72">
        <f>GI7/B34</f>
        <v>1.5605255955114966E-2</v>
      </c>
      <c r="GL7" s="72"/>
    </row>
    <row r="8" spans="1:194" ht="15" customHeight="1">
      <c r="A8" s="2" t="s">
        <v>234</v>
      </c>
      <c r="B8" s="26" t="s">
        <v>244</v>
      </c>
      <c r="C8" s="26"/>
      <c r="D8" s="26"/>
      <c r="E8" s="26" t="s">
        <v>260</v>
      </c>
      <c r="F8" s="26"/>
      <c r="G8" s="26"/>
      <c r="H8" s="26" t="s">
        <v>267</v>
      </c>
      <c r="I8" s="26"/>
      <c r="J8" s="26"/>
      <c r="K8" s="38">
        <f t="shared" si="1"/>
        <v>25731</v>
      </c>
      <c r="L8" s="82">
        <f>K8/(B3+E3+H3)</f>
        <v>0.40592216315133539</v>
      </c>
      <c r="M8" s="82">
        <f>K8/B35</f>
        <v>1.3646901085822572E-2</v>
      </c>
      <c r="N8" s="82"/>
      <c r="O8" s="14" t="s">
        <v>256</v>
      </c>
      <c r="P8" s="14"/>
      <c r="Q8" s="14" t="s">
        <v>115</v>
      </c>
      <c r="R8" s="14" t="s">
        <v>266</v>
      </c>
      <c r="S8" s="14"/>
      <c r="T8" s="14"/>
      <c r="U8" s="40">
        <f>O8+R8</f>
        <v>151404</v>
      </c>
      <c r="V8" s="58">
        <f>U8/(K3+O3+R3)</f>
        <v>0.31246891387932085</v>
      </c>
      <c r="W8" s="58">
        <f>U8/B35</f>
        <v>8.0299848898133797E-2</v>
      </c>
      <c r="X8" s="58"/>
      <c r="Y8" s="3" t="s">
        <v>236</v>
      </c>
      <c r="Z8" s="3"/>
      <c r="AA8" s="3"/>
      <c r="AB8" s="3" t="s">
        <v>246</v>
      </c>
      <c r="AC8" s="3"/>
      <c r="AD8" s="3"/>
      <c r="AE8" s="3" t="s">
        <v>272</v>
      </c>
      <c r="AF8" s="3"/>
      <c r="AG8" s="3"/>
      <c r="AH8" s="42">
        <f>Y8+AB8+AE8</f>
        <v>26831</v>
      </c>
      <c r="AI8" s="41">
        <f>AH8/(Y3+AB3+AE3)</f>
        <v>0.4234022408079533</v>
      </c>
      <c r="AJ8" s="41">
        <f>AH8/B35</f>
        <v>1.4230305974649466E-2</v>
      </c>
      <c r="AK8" s="41"/>
      <c r="AL8" s="19" t="s">
        <v>241</v>
      </c>
      <c r="AM8" s="19"/>
      <c r="AN8" s="19"/>
      <c r="AO8" s="19" t="s">
        <v>270</v>
      </c>
      <c r="AP8" s="19"/>
      <c r="AQ8" s="19"/>
      <c r="AR8" s="43">
        <f t="shared" si="2"/>
        <v>20585</v>
      </c>
      <c r="AS8" s="44">
        <f>AR8/(AL3+AO3)</f>
        <v>0.35339662483476109</v>
      </c>
      <c r="AT8" s="44">
        <f>AR8/B35</f>
        <v>1.0917626942274208E-2</v>
      </c>
      <c r="AU8" s="44"/>
      <c r="AV8" s="35" t="s">
        <v>258</v>
      </c>
      <c r="AW8" s="35"/>
      <c r="AX8" s="35"/>
      <c r="AY8" s="35" t="str">
        <f t="shared" si="0"/>
        <v>17,785</v>
      </c>
      <c r="AZ8" s="45">
        <f>AY8/AV3</f>
        <v>0.43831328864353314</v>
      </c>
      <c r="BA8" s="45">
        <f>AY8/B34</f>
        <v>1.1960330840841185E-2</v>
      </c>
      <c r="BB8" s="45"/>
      <c r="BC8" s="8" t="s">
        <v>238</v>
      </c>
      <c r="BD8" s="8"/>
      <c r="BE8" s="8"/>
      <c r="BF8" s="8" t="s">
        <v>243</v>
      </c>
      <c r="BG8" s="8"/>
      <c r="BH8" s="8"/>
      <c r="BI8" s="39">
        <f t="shared" si="3"/>
        <v>39518</v>
      </c>
      <c r="BJ8" s="46">
        <f>BI8/(BC3+BF3)</f>
        <v>0.35344835296537785</v>
      </c>
      <c r="BK8" s="46">
        <f>BI8/B35</f>
        <v>2.0959085815146571E-2</v>
      </c>
      <c r="BL8" s="46"/>
      <c r="BM8" s="7" t="s">
        <v>235</v>
      </c>
      <c r="BN8" s="7"/>
      <c r="BO8" s="7"/>
      <c r="BP8" s="7" t="s">
        <v>247</v>
      </c>
      <c r="BQ8" s="7"/>
      <c r="BR8" s="7"/>
      <c r="BS8" s="47">
        <f t="shared" si="4"/>
        <v>47194</v>
      </c>
      <c r="BT8" s="48">
        <f>BS8/(BM3+BP3)</f>
        <v>0.4324685916409321</v>
      </c>
      <c r="BU8" s="48">
        <f>BS8/B35</f>
        <v>2.5030191202996793E-2</v>
      </c>
      <c r="BV8" s="48"/>
      <c r="BW8" s="5" t="s">
        <v>237</v>
      </c>
      <c r="BX8" s="5"/>
      <c r="BY8" s="5"/>
      <c r="BZ8" s="5" t="s">
        <v>245</v>
      </c>
      <c r="CA8" s="5"/>
      <c r="CB8" s="5"/>
      <c r="CC8" s="49">
        <f t="shared" si="5"/>
        <v>86170</v>
      </c>
      <c r="CD8" s="50">
        <f>CC8/(BW3+BZ3)</f>
        <v>0.3283679916469463</v>
      </c>
      <c r="CE8" s="50">
        <f>CC8/B35</f>
        <v>4.5701817518375931E-2</v>
      </c>
      <c r="CF8" s="50"/>
      <c r="CG8" s="34" t="s">
        <v>253</v>
      </c>
      <c r="CH8" s="34"/>
      <c r="CI8" s="34"/>
      <c r="CJ8" s="34" t="s">
        <v>273</v>
      </c>
      <c r="CK8" s="34"/>
      <c r="CL8" s="34"/>
      <c r="CM8" s="51">
        <f t="shared" si="6"/>
        <v>127911</v>
      </c>
      <c r="CN8" s="52">
        <f>CM8/(CG3+CJ3)</f>
        <v>0.45421811247589727</v>
      </c>
      <c r="CO8" s="52">
        <f>CM8/B35</f>
        <v>6.7839911577033576E-2</v>
      </c>
      <c r="CP8" s="52"/>
      <c r="CQ8" s="18" t="s">
        <v>240</v>
      </c>
      <c r="CR8" s="18"/>
      <c r="CS8" s="18"/>
      <c r="CT8" s="18" t="s">
        <v>254</v>
      </c>
      <c r="CU8" s="18"/>
      <c r="CV8" s="18"/>
      <c r="CW8" s="18" t="s">
        <v>264</v>
      </c>
      <c r="CX8" s="18"/>
      <c r="CY8" s="18"/>
      <c r="CZ8" s="53">
        <f t="shared" si="7"/>
        <v>127455</v>
      </c>
      <c r="DA8" s="54">
        <f>CZ8/(CQ3+CT3+CW3)</f>
        <v>0.27369300344008624</v>
      </c>
      <c r="DB8" s="54">
        <f>CZ8/B35</f>
        <v>6.7598063732210792E-2</v>
      </c>
      <c r="DC8" s="54"/>
      <c r="DD8" s="12" t="s">
        <v>249</v>
      </c>
      <c r="DE8" s="12"/>
      <c r="DF8" s="12"/>
      <c r="DG8" s="12" t="s">
        <v>262</v>
      </c>
      <c r="DH8" s="12"/>
      <c r="DI8" s="12"/>
      <c r="DJ8" s="12" t="s">
        <v>263</v>
      </c>
      <c r="DK8" s="12"/>
      <c r="DL8" s="12"/>
      <c r="DM8" s="12" t="s">
        <v>271</v>
      </c>
      <c r="DN8" s="55"/>
      <c r="DO8" s="12"/>
      <c r="DP8" s="55">
        <f t="shared" si="8"/>
        <v>122957</v>
      </c>
      <c r="DQ8" s="56">
        <f>DP8/(DD3+DG3+DJ3+DM3)</f>
        <v>0.30080708097965297</v>
      </c>
      <c r="DR8" s="56">
        <f>DP8/B35</f>
        <v>6.521246810498954E-2</v>
      </c>
      <c r="DS8" s="56"/>
      <c r="DT8" s="30" t="s">
        <v>265</v>
      </c>
      <c r="DU8" s="30"/>
      <c r="DV8" s="30"/>
      <c r="DW8" s="30" t="s">
        <v>265</v>
      </c>
      <c r="DX8" s="57">
        <f>DW8/DT3</f>
        <v>0.21770282475747901</v>
      </c>
      <c r="DY8" s="57">
        <f>DW8/B35</f>
        <v>8.3732921484839698E-2</v>
      </c>
      <c r="DZ8" s="57"/>
      <c r="EA8" s="14" t="s">
        <v>251</v>
      </c>
      <c r="EB8" s="14"/>
      <c r="EC8" s="14"/>
      <c r="ED8" s="40" t="str">
        <f t="shared" si="9"/>
        <v>445,416</v>
      </c>
      <c r="EE8" s="58">
        <f>ED8/EA3</f>
        <v>0.22498189198226476</v>
      </c>
      <c r="EF8" s="58">
        <f>ED8/B35</f>
        <v>0.23623442905610922</v>
      </c>
      <c r="EG8" s="58"/>
      <c r="EH8" s="37" t="s">
        <v>261</v>
      </c>
      <c r="EI8" s="37"/>
      <c r="EJ8" s="37"/>
      <c r="EK8" s="59" t="str">
        <f t="shared" si="10"/>
        <v>217,404</v>
      </c>
      <c r="EL8" s="60">
        <f>EK8/EH3</f>
        <v>0.27359905764855125</v>
      </c>
      <c r="EM8" s="60">
        <f>EK8/B35</f>
        <v>0.11530414222774749</v>
      </c>
      <c r="EN8" s="60"/>
      <c r="EO8" s="21" t="s">
        <v>255</v>
      </c>
      <c r="EP8" s="21"/>
      <c r="EQ8" s="21"/>
      <c r="ER8" s="21" t="s">
        <v>257</v>
      </c>
      <c r="ES8" s="21"/>
      <c r="ET8" s="21"/>
      <c r="EU8" s="21" t="s">
        <v>268</v>
      </c>
      <c r="EV8" s="21"/>
      <c r="EW8" s="21"/>
      <c r="EX8" s="61">
        <f t="shared" si="11"/>
        <v>111556</v>
      </c>
      <c r="EY8" s="62">
        <f>EX8/(EO3+ER3+EU3)</f>
        <v>0.28668570092233048</v>
      </c>
      <c r="EZ8" s="62">
        <f>EX8/B35</f>
        <v>5.9165741616339154E-2</v>
      </c>
      <c r="FA8" s="62"/>
      <c r="FB8" s="23" t="s">
        <v>242</v>
      </c>
      <c r="FC8" s="23"/>
      <c r="FD8" s="23"/>
      <c r="FE8" s="23" t="s">
        <v>269</v>
      </c>
      <c r="FF8" s="23"/>
      <c r="FG8" s="23"/>
      <c r="FH8" s="63">
        <f t="shared" si="12"/>
        <v>37350</v>
      </c>
      <c r="FI8" s="64">
        <f>FH8/(FB3+FE3)</f>
        <v>0.35726925762604861</v>
      </c>
      <c r="FJ8" s="64">
        <f>FH8/B35</f>
        <v>1.9809247816076837E-2</v>
      </c>
      <c r="FK8" s="64"/>
      <c r="FL8" s="32" t="s">
        <v>252</v>
      </c>
      <c r="FM8" s="32"/>
      <c r="FN8" s="32"/>
      <c r="FO8" s="32" t="s">
        <v>252</v>
      </c>
      <c r="FP8" s="67">
        <f>FO8/FL3</f>
        <v>0.23431814578259863</v>
      </c>
      <c r="FQ8" s="67">
        <f>FO8/B35</f>
        <v>3.0567764334125527E-2</v>
      </c>
      <c r="FR8" s="67"/>
      <c r="FS8" s="28" t="s">
        <v>248</v>
      </c>
      <c r="FT8" s="28"/>
      <c r="FU8" s="28"/>
      <c r="FV8" s="28" t="s">
        <v>259</v>
      </c>
      <c r="FW8" s="28"/>
      <c r="FX8" s="28"/>
      <c r="FY8" s="68">
        <f t="shared" si="13"/>
        <v>33088</v>
      </c>
      <c r="FZ8" s="69">
        <f>FY8/(FS3+FV3)</f>
        <v>0.37193826508245187</v>
      </c>
      <c r="GA8" s="69">
        <f>FY8/B34</f>
        <v>2.225152807769205E-2</v>
      </c>
      <c r="GB8" s="69"/>
      <c r="GC8" s="16" t="s">
        <v>239</v>
      </c>
      <c r="GD8" s="16"/>
      <c r="GE8" s="16"/>
      <c r="GF8" s="16" t="s">
        <v>250</v>
      </c>
      <c r="GG8" s="16"/>
      <c r="GH8" s="16"/>
      <c r="GI8" s="71">
        <f t="shared" si="14"/>
        <v>31616</v>
      </c>
      <c r="GJ8" s="72">
        <f>GI8/(GC3+GF3)</f>
        <v>0.31749028429118004</v>
      </c>
      <c r="GK8" s="72">
        <f>GI8/B35</f>
        <v>1.676811724104646E-2</v>
      </c>
      <c r="GL8" s="72"/>
    </row>
    <row r="9" spans="1:194" ht="15" customHeight="1">
      <c r="A9" s="2" t="s">
        <v>274</v>
      </c>
      <c r="B9" s="26" t="s">
        <v>284</v>
      </c>
      <c r="C9" s="26"/>
      <c r="D9" s="26"/>
      <c r="E9" s="26" t="s">
        <v>300</v>
      </c>
      <c r="F9" s="26"/>
      <c r="G9" s="26"/>
      <c r="H9" s="26" t="s">
        <v>306</v>
      </c>
      <c r="I9" s="26"/>
      <c r="J9" s="26"/>
      <c r="K9" s="38">
        <f t="shared" si="1"/>
        <v>27005</v>
      </c>
      <c r="L9" s="82">
        <f>K9/(B3+E3+H3)</f>
        <v>0.42602028743157327</v>
      </c>
      <c r="M9" s="82">
        <f>K9/B36</f>
        <v>1.3158862875439339E-2</v>
      </c>
      <c r="N9" s="82"/>
      <c r="O9" s="14" t="s">
        <v>296</v>
      </c>
      <c r="P9" s="14"/>
      <c r="Q9" s="14" t="s">
        <v>115</v>
      </c>
      <c r="R9" s="14" t="s">
        <v>305</v>
      </c>
      <c r="S9" s="14"/>
      <c r="T9" s="14"/>
      <c r="U9" s="40">
        <f>O9+R9</f>
        <v>164071</v>
      </c>
      <c r="V9" s="58">
        <f>U9/(K3+O3+R3)</f>
        <v>0.33861118047801941</v>
      </c>
      <c r="W9" s="58">
        <f>U9/B36</f>
        <v>7.9947705641037134E-2</v>
      </c>
      <c r="X9" s="58"/>
      <c r="Y9" s="3" t="s">
        <v>276</v>
      </c>
      <c r="Z9" s="3"/>
      <c r="AA9" s="3"/>
      <c r="AB9" s="3" t="s">
        <v>286</v>
      </c>
      <c r="AC9" s="3"/>
      <c r="AD9" s="3"/>
      <c r="AE9" s="3" t="s">
        <v>311</v>
      </c>
      <c r="AF9" s="3"/>
      <c r="AG9" s="3"/>
      <c r="AH9" s="42">
        <f>Y9+AB9+AE9</f>
        <v>28483</v>
      </c>
      <c r="AI9" s="41">
        <f>AH9/(Y3+AB3+AE3)</f>
        <v>0.44947135868707588</v>
      </c>
      <c r="AJ9" s="41">
        <f>AH9/B36</f>
        <v>1.3879055407559293E-2</v>
      </c>
      <c r="AK9" s="41"/>
      <c r="AL9" s="19" t="s">
        <v>281</v>
      </c>
      <c r="AM9" s="19"/>
      <c r="AN9" s="19"/>
      <c r="AO9" s="19" t="s">
        <v>309</v>
      </c>
      <c r="AP9" s="19"/>
      <c r="AQ9" s="19"/>
      <c r="AR9" s="43">
        <f t="shared" si="2"/>
        <v>22127</v>
      </c>
      <c r="AS9" s="44">
        <f>AR9/(AL3+AO3)</f>
        <v>0.37986918230355887</v>
      </c>
      <c r="AT9" s="44">
        <f>AR9/B36</f>
        <v>1.0781935154410156E-2</v>
      </c>
      <c r="AU9" s="44"/>
      <c r="AV9" s="35" t="s">
        <v>298</v>
      </c>
      <c r="AW9" s="35"/>
      <c r="AX9" s="35"/>
      <c r="AY9" s="35" t="str">
        <f t="shared" si="0"/>
        <v>19,474</v>
      </c>
      <c r="AZ9" s="45">
        <f>AY9/AV3</f>
        <v>0.47993888012618297</v>
      </c>
      <c r="BA9" s="45">
        <f>AY9/B35</f>
        <v>1.0328388004559043E-2</v>
      </c>
      <c r="BB9" s="45"/>
      <c r="BC9" s="8" t="s">
        <v>278</v>
      </c>
      <c r="BD9" s="8"/>
      <c r="BE9" s="8"/>
      <c r="BF9" s="8" t="s">
        <v>283</v>
      </c>
      <c r="BG9" s="8"/>
      <c r="BH9" s="8"/>
      <c r="BI9" s="39">
        <f t="shared" si="3"/>
        <v>43618</v>
      </c>
      <c r="BJ9" s="46">
        <f>BI9/(BC3+BF3)</f>
        <v>0.39011868666541449</v>
      </c>
      <c r="BK9" s="46">
        <f>BI9/B36</f>
        <v>2.1253963373483172E-2</v>
      </c>
      <c r="BL9" s="46"/>
      <c r="BM9" s="7" t="s">
        <v>275</v>
      </c>
      <c r="BN9" s="7"/>
      <c r="BO9" s="7"/>
      <c r="BP9" s="7" t="s">
        <v>287</v>
      </c>
      <c r="BQ9" s="7"/>
      <c r="BR9" s="7"/>
      <c r="BS9" s="47">
        <f t="shared" si="4"/>
        <v>51881</v>
      </c>
      <c r="BT9" s="48">
        <f>BS9/(BM3+BP3)</f>
        <v>0.47541854903002922</v>
      </c>
      <c r="BU9" s="48">
        <f>BS9/B36</f>
        <v>2.5280317157588165E-2</v>
      </c>
      <c r="BV9" s="48"/>
      <c r="BW9" s="5" t="s">
        <v>277</v>
      </c>
      <c r="BX9" s="5"/>
      <c r="BY9" s="5"/>
      <c r="BZ9" s="5" t="s">
        <v>285</v>
      </c>
      <c r="CA9" s="5"/>
      <c r="CB9" s="5"/>
      <c r="CC9" s="49">
        <f t="shared" si="5"/>
        <v>93307</v>
      </c>
      <c r="CD9" s="50">
        <f>CC9/(BW3+BZ3)</f>
        <v>0.35556495528143922</v>
      </c>
      <c r="CE9" s="50">
        <f>CC9/B36</f>
        <v>4.5466173609280444E-2</v>
      </c>
      <c r="CF9" s="50"/>
      <c r="CG9" s="34" t="s">
        <v>293</v>
      </c>
      <c r="CH9" s="34"/>
      <c r="CI9" s="34"/>
      <c r="CJ9" s="34" t="s">
        <v>312</v>
      </c>
      <c r="CK9" s="34"/>
      <c r="CL9" s="34"/>
      <c r="CM9" s="51">
        <f t="shared" si="6"/>
        <v>137150</v>
      </c>
      <c r="CN9" s="52">
        <f>CM9/(CG3+CJ3)</f>
        <v>0.48702624579644682</v>
      </c>
      <c r="CO9" s="52">
        <f>CM9/B36</f>
        <v>6.6829773870264966E-2</v>
      </c>
      <c r="CP9" s="52"/>
      <c r="CQ9" s="18" t="s">
        <v>280</v>
      </c>
      <c r="CR9" s="18"/>
      <c r="CS9" s="18"/>
      <c r="CT9" s="18" t="s">
        <v>294</v>
      </c>
      <c r="CU9" s="18"/>
      <c r="CV9" s="18"/>
      <c r="CW9" s="18" t="s">
        <v>303</v>
      </c>
      <c r="CX9" s="18"/>
      <c r="CY9" s="18"/>
      <c r="CZ9" s="53">
        <f t="shared" si="7"/>
        <v>141187</v>
      </c>
      <c r="DA9" s="54">
        <f>CZ9/(CQ3+CT3+CW3)</f>
        <v>0.30318068398019266</v>
      </c>
      <c r="DB9" s="54">
        <f>CZ9/B36</f>
        <v>6.8796903269566889E-2</v>
      </c>
      <c r="DC9" s="54"/>
      <c r="DD9" s="12" t="s">
        <v>289</v>
      </c>
      <c r="DE9" s="12"/>
      <c r="DF9" s="12"/>
      <c r="DG9" s="12" t="s">
        <v>174</v>
      </c>
      <c r="DH9" s="12"/>
      <c r="DI9" s="12"/>
      <c r="DJ9" s="12" t="s">
        <v>302</v>
      </c>
      <c r="DK9" s="12"/>
      <c r="DL9" s="12"/>
      <c r="DM9" s="12" t="s">
        <v>310</v>
      </c>
      <c r="DN9" s="55"/>
      <c r="DO9" s="12"/>
      <c r="DP9" s="55">
        <f t="shared" si="8"/>
        <v>133519</v>
      </c>
      <c r="DQ9" s="56">
        <f>DP9/(DD3+DG3+DJ3+DM3)</f>
        <v>0.32664639382322502</v>
      </c>
      <c r="DR9" s="56">
        <f>DP9/B36</f>
        <v>6.5060478143521019E-2</v>
      </c>
      <c r="DS9" s="56"/>
      <c r="DT9" s="30" t="s">
        <v>304</v>
      </c>
      <c r="DU9" s="30"/>
      <c r="DV9" s="30"/>
      <c r="DW9" s="30" t="s">
        <v>304</v>
      </c>
      <c r="DX9" s="57">
        <f>DW9/DT3</f>
        <v>0.2415970876798654</v>
      </c>
      <c r="DY9" s="57">
        <f>DW9/B36</f>
        <v>8.53730261096593E-2</v>
      </c>
      <c r="DZ9" s="57"/>
      <c r="EA9" s="14" t="s">
        <v>291</v>
      </c>
      <c r="EB9" s="14"/>
      <c r="EC9" s="14"/>
      <c r="ED9" s="40" t="str">
        <f t="shared" si="9"/>
        <v>483,335</v>
      </c>
      <c r="EE9" s="58">
        <f>ED9/EA3</f>
        <v>0.24413497216365809</v>
      </c>
      <c r="EF9" s="58">
        <f>ED9/B36</f>
        <v>0.23551708897983606</v>
      </c>
      <c r="EG9" s="58"/>
      <c r="EH9" s="37" t="s">
        <v>301</v>
      </c>
      <c r="EI9" s="37"/>
      <c r="EJ9" s="37"/>
      <c r="EK9" s="37" t="s">
        <v>301</v>
      </c>
      <c r="EL9" s="60">
        <f>EK9/EH3</f>
        <v>0.29897005819221556</v>
      </c>
      <c r="EM9" s="60">
        <f>EK9/B36</f>
        <v>0.11575901129942126</v>
      </c>
      <c r="EN9" s="60"/>
      <c r="EO9" s="21" t="s">
        <v>295</v>
      </c>
      <c r="EP9" s="21"/>
      <c r="EQ9" s="21"/>
      <c r="ER9" s="21" t="s">
        <v>297</v>
      </c>
      <c r="ES9" s="21"/>
      <c r="ET9" s="21"/>
      <c r="EU9" s="21" t="s">
        <v>307</v>
      </c>
      <c r="EV9" s="21"/>
      <c r="EW9" s="21"/>
      <c r="EX9" s="61">
        <f t="shared" si="11"/>
        <v>121134</v>
      </c>
      <c r="EY9" s="62">
        <f>EX9/(EO3+ER3+EU3)</f>
        <v>0.31130002595580319</v>
      </c>
      <c r="EZ9" s="62">
        <f>EX9/B36</f>
        <v>5.902557658039137E-2</v>
      </c>
      <c r="FA9" s="62"/>
      <c r="FB9" s="23" t="s">
        <v>282</v>
      </c>
      <c r="FC9" s="23"/>
      <c r="FD9" s="23"/>
      <c r="FE9" s="23" t="s">
        <v>308</v>
      </c>
      <c r="FF9" s="23"/>
      <c r="FG9" s="23"/>
      <c r="FH9" s="63">
        <f t="shared" si="12"/>
        <v>40894</v>
      </c>
      <c r="FI9" s="64">
        <f>FH9/(FB3+FE3)</f>
        <v>0.39116918397214545</v>
      </c>
      <c r="FJ9" s="64">
        <f>FH9/B36</f>
        <v>1.9926626122133542E-2</v>
      </c>
      <c r="FK9" s="64"/>
      <c r="FL9" s="32" t="s">
        <v>292</v>
      </c>
      <c r="FM9" s="32"/>
      <c r="FN9" s="32"/>
      <c r="FO9" s="32" t="s">
        <v>292</v>
      </c>
      <c r="FP9" s="67">
        <f>FO9/FL3</f>
        <v>0.2529139850956828</v>
      </c>
      <c r="FQ9" s="67">
        <f>FO9/B36</f>
        <v>3.0312893931427731E-2</v>
      </c>
      <c r="FR9" s="67"/>
      <c r="FS9" s="28" t="s">
        <v>288</v>
      </c>
      <c r="FT9" s="28"/>
      <c r="FU9" s="28"/>
      <c r="FV9" s="28" t="s">
        <v>299</v>
      </c>
      <c r="FW9" s="28"/>
      <c r="FX9" s="28"/>
      <c r="FY9" s="68">
        <f t="shared" si="13"/>
        <v>36291</v>
      </c>
      <c r="FZ9" s="69">
        <f>FY9/(FS3+FV3)</f>
        <v>0.40794280639830938</v>
      </c>
      <c r="GA9" s="69">
        <f>FY9/B35</f>
        <v>1.924758801856076E-2</v>
      </c>
      <c r="GB9" s="69"/>
      <c r="GC9" s="16" t="s">
        <v>279</v>
      </c>
      <c r="GD9" s="16"/>
      <c r="GE9" s="16"/>
      <c r="GF9" s="16" t="s">
        <v>290</v>
      </c>
      <c r="GG9" s="16"/>
      <c r="GH9" s="16"/>
      <c r="GI9" s="71">
        <f t="shared" si="14"/>
        <v>33775</v>
      </c>
      <c r="GJ9" s="72">
        <f>GI9/(GC3+GF3)</f>
        <v>0.33917112702222313</v>
      </c>
      <c r="GK9" s="72">
        <f>GI9/B36</f>
        <v>1.6457715001590954E-2</v>
      </c>
      <c r="GL9" s="72"/>
    </row>
    <row r="10" spans="1:194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  <c r="DW10" s="83"/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3"/>
      <c r="EL10" s="83"/>
      <c r="EM10" s="83"/>
      <c r="EN10" s="83"/>
      <c r="EO10" s="83"/>
      <c r="EP10" s="83"/>
      <c r="EQ10" s="83"/>
      <c r="ER10" s="83"/>
      <c r="ES10" s="83"/>
      <c r="ET10" s="83"/>
      <c r="EU10" s="83"/>
      <c r="EV10" s="83"/>
      <c r="EW10" s="83"/>
      <c r="EX10" s="83"/>
      <c r="EY10" s="83"/>
      <c r="EZ10" s="83"/>
      <c r="FA10" s="83"/>
      <c r="FB10" s="83"/>
      <c r="FC10" s="83"/>
      <c r="FD10" s="83"/>
      <c r="FE10" s="83"/>
      <c r="FF10" s="83"/>
      <c r="FG10" s="83"/>
      <c r="FH10" s="83"/>
      <c r="FI10" s="83"/>
      <c r="FJ10" s="83"/>
      <c r="FK10" s="83"/>
      <c r="FL10" s="83"/>
      <c r="FM10" s="83"/>
      <c r="FN10" s="83"/>
      <c r="FO10" s="83"/>
      <c r="FP10" s="83"/>
      <c r="FQ10" s="83"/>
      <c r="FR10" s="83"/>
      <c r="FS10" s="83"/>
      <c r="FT10" s="83"/>
      <c r="FU10" s="83"/>
      <c r="FV10" s="83"/>
      <c r="FW10" s="83"/>
      <c r="FX10" s="83"/>
      <c r="FY10" s="83"/>
      <c r="FZ10" s="83"/>
      <c r="GA10" s="83"/>
      <c r="GB10" s="83"/>
      <c r="GC10" s="83"/>
      <c r="GD10" s="83"/>
      <c r="GE10" s="83"/>
      <c r="GF10" s="83"/>
      <c r="GG10" s="83"/>
      <c r="GH10" s="84"/>
      <c r="GI10" s="83"/>
      <c r="GJ10" s="83"/>
      <c r="GK10" s="83"/>
      <c r="GL10" s="1"/>
    </row>
    <row r="11" spans="1:194" ht="25.5">
      <c r="A11" s="2" t="s">
        <v>491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98"/>
      <c r="O11" s="1"/>
      <c r="P11" s="1"/>
      <c r="Q11" s="1"/>
      <c r="R11" s="1"/>
      <c r="S11" s="1"/>
      <c r="T11" s="1"/>
      <c r="U11" s="1"/>
      <c r="V11" s="1"/>
      <c r="W11" s="1"/>
      <c r="X11" s="98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98"/>
      <c r="AL11" s="1"/>
      <c r="AM11" s="1"/>
      <c r="AN11" s="1"/>
      <c r="AO11" s="1"/>
      <c r="AP11" s="1"/>
      <c r="AQ11" s="1"/>
      <c r="AR11" s="1"/>
      <c r="AS11" s="1"/>
      <c r="AT11" s="1"/>
      <c r="AU11" s="98"/>
      <c r="AV11" s="1"/>
      <c r="AW11" s="1"/>
      <c r="AX11" s="1"/>
      <c r="AY11" s="1"/>
      <c r="AZ11" s="1"/>
      <c r="BA11" s="1"/>
      <c r="BB11" s="98"/>
      <c r="BC11" s="1"/>
      <c r="BD11" s="1"/>
      <c r="BE11" s="1"/>
      <c r="BF11" s="1"/>
      <c r="BG11" s="1"/>
      <c r="BH11" s="1"/>
      <c r="BI11" s="1"/>
      <c r="BJ11" s="1"/>
      <c r="BK11" s="1"/>
      <c r="BL11" s="98"/>
      <c r="BM11" s="1"/>
      <c r="BN11" s="1"/>
      <c r="BO11" s="1"/>
      <c r="BP11" s="1"/>
      <c r="BQ11" s="1"/>
      <c r="BR11" s="1"/>
      <c r="BS11" s="1"/>
      <c r="BT11" s="1"/>
      <c r="BU11" s="1"/>
      <c r="BV11" s="98"/>
      <c r="BW11" s="1"/>
      <c r="BX11" s="1"/>
      <c r="BY11" s="1"/>
      <c r="BZ11" s="1"/>
      <c r="CA11" s="1"/>
      <c r="CB11" s="1"/>
      <c r="CC11" s="1"/>
      <c r="CD11" s="1"/>
      <c r="CE11" s="1"/>
      <c r="CF11" s="98"/>
      <c r="CG11" s="1"/>
      <c r="CH11" s="1"/>
      <c r="CI11" s="1"/>
      <c r="CJ11" s="1"/>
      <c r="CK11" s="1"/>
      <c r="CL11" s="1"/>
      <c r="CM11" s="1"/>
      <c r="CN11" s="1"/>
      <c r="CO11" s="1"/>
      <c r="CP11" s="98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98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98"/>
      <c r="DT11" s="1"/>
      <c r="DU11" s="1"/>
      <c r="DV11" s="1"/>
      <c r="DW11" s="1"/>
      <c r="DX11" s="1"/>
      <c r="DY11" s="1"/>
      <c r="DZ11" s="98"/>
      <c r="EA11" s="1"/>
      <c r="EB11" s="1"/>
      <c r="EC11" s="1"/>
      <c r="ED11" s="1"/>
      <c r="EE11" s="1"/>
      <c r="EF11" s="1"/>
      <c r="EG11" s="98"/>
      <c r="EH11" s="1"/>
      <c r="EI11" s="1"/>
      <c r="EJ11" s="1"/>
      <c r="EK11" s="1"/>
      <c r="EL11" s="1"/>
      <c r="EM11" s="1"/>
      <c r="EN11" s="98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98"/>
      <c r="FB11" s="1"/>
      <c r="FC11" s="1"/>
      <c r="FD11" s="1"/>
      <c r="FE11" s="1"/>
      <c r="FF11" s="1"/>
      <c r="FG11" s="1"/>
      <c r="FH11" s="1"/>
      <c r="FI11" s="1"/>
      <c r="FJ11" s="1"/>
      <c r="FK11" s="98"/>
      <c r="FL11" s="1"/>
      <c r="FM11" s="1"/>
      <c r="FN11" s="1"/>
      <c r="FO11" s="1"/>
      <c r="FP11" s="1"/>
      <c r="FQ11" s="1"/>
      <c r="FR11" s="98"/>
      <c r="FS11" s="1"/>
      <c r="FT11" s="1"/>
      <c r="FU11" s="1"/>
      <c r="FV11" s="1"/>
      <c r="FW11" s="1"/>
      <c r="FX11" s="1"/>
      <c r="FY11" s="1"/>
      <c r="FZ11" s="1"/>
      <c r="GA11" s="1"/>
      <c r="GB11" s="98"/>
      <c r="GC11" s="1"/>
      <c r="GD11" s="1"/>
      <c r="GE11" s="1"/>
      <c r="GF11" s="1"/>
      <c r="GG11" s="1"/>
      <c r="GH11" s="70"/>
      <c r="GI11" s="1"/>
      <c r="GJ11" s="1"/>
      <c r="GK11" s="1"/>
      <c r="GL11" s="98"/>
    </row>
    <row r="12" spans="1:194">
      <c r="A12" s="2" t="s">
        <v>432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98"/>
      <c r="O12" s="1"/>
      <c r="P12" s="1"/>
      <c r="Q12" s="1"/>
      <c r="R12" s="1"/>
      <c r="S12" s="1"/>
      <c r="T12" s="1"/>
      <c r="U12" s="1"/>
      <c r="V12" s="1"/>
      <c r="W12" s="1"/>
      <c r="X12" s="98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98"/>
      <c r="AL12" s="1"/>
      <c r="AM12" s="1"/>
      <c r="AN12" s="1"/>
      <c r="AO12" s="1"/>
      <c r="AP12" s="1"/>
      <c r="AQ12" s="1"/>
      <c r="AR12" s="1"/>
      <c r="AS12" s="1"/>
      <c r="AT12" s="1"/>
      <c r="AU12" s="98"/>
      <c r="AV12" s="1"/>
      <c r="AW12" s="1"/>
      <c r="AX12" s="1"/>
      <c r="AY12" s="1"/>
      <c r="AZ12" s="1"/>
      <c r="BA12" s="1"/>
      <c r="BB12" s="98"/>
      <c r="BC12" s="1"/>
      <c r="BD12" s="1"/>
      <c r="BE12" s="1"/>
      <c r="BF12" s="1"/>
      <c r="BG12" s="1"/>
      <c r="BH12" s="1"/>
      <c r="BI12" s="1"/>
      <c r="BJ12" s="1"/>
      <c r="BK12" s="1"/>
      <c r="BL12" s="98"/>
      <c r="BM12" s="1"/>
      <c r="BN12" s="1"/>
      <c r="BO12" s="1"/>
      <c r="BP12" s="1"/>
      <c r="BQ12" s="1"/>
      <c r="BR12" s="1"/>
      <c r="BS12" s="1"/>
      <c r="BT12" s="1"/>
      <c r="BU12" s="1"/>
      <c r="BV12" s="98"/>
      <c r="BW12" s="1"/>
      <c r="BX12" s="1"/>
      <c r="BY12" s="1"/>
      <c r="BZ12" s="1"/>
      <c r="CA12" s="1"/>
      <c r="CB12" s="1"/>
      <c r="CC12" s="1"/>
      <c r="CD12" s="1"/>
      <c r="CE12" s="1"/>
      <c r="CF12" s="98"/>
      <c r="CG12" s="1"/>
      <c r="CH12" s="1"/>
      <c r="CI12" s="1"/>
      <c r="CJ12" s="1"/>
      <c r="CK12" s="1"/>
      <c r="CL12" s="1"/>
      <c r="CM12" s="1"/>
      <c r="CN12" s="1"/>
      <c r="CO12" s="1"/>
      <c r="CP12" s="98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98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98"/>
      <c r="DT12" s="1"/>
      <c r="DU12" s="1"/>
      <c r="DV12" s="1"/>
      <c r="DW12" s="1"/>
      <c r="DX12" s="1"/>
      <c r="DY12" s="1"/>
      <c r="DZ12" s="98"/>
      <c r="EA12" s="1"/>
      <c r="EB12" s="1"/>
      <c r="EC12" s="1"/>
      <c r="ED12" s="1"/>
      <c r="EE12" s="1"/>
      <c r="EF12" s="1"/>
      <c r="EG12" s="98"/>
      <c r="EH12" s="1"/>
      <c r="EI12" s="1"/>
      <c r="EJ12" s="1"/>
      <c r="EK12" s="1"/>
      <c r="EL12" s="1"/>
      <c r="EM12" s="1"/>
      <c r="EN12" s="98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98"/>
      <c r="FB12" s="1"/>
      <c r="FC12" s="1"/>
      <c r="FD12" s="1"/>
      <c r="FE12" s="1"/>
      <c r="FF12" s="1"/>
      <c r="FG12" s="1"/>
      <c r="FH12" s="1"/>
      <c r="FI12" s="1"/>
      <c r="FJ12" s="1"/>
      <c r="FK12" s="98"/>
      <c r="FL12" s="1"/>
      <c r="FM12" s="1"/>
      <c r="FN12" s="1"/>
      <c r="FO12" s="1"/>
      <c r="FP12" s="1"/>
      <c r="FQ12" s="1"/>
      <c r="FR12" s="98"/>
      <c r="FS12" s="1"/>
      <c r="FT12" s="1"/>
      <c r="FU12" s="1"/>
      <c r="FV12" s="1"/>
      <c r="FW12" s="1"/>
      <c r="FX12" s="1"/>
      <c r="FY12" s="1"/>
      <c r="FZ12" s="1"/>
      <c r="GA12" s="1"/>
      <c r="GB12" s="98"/>
      <c r="GC12" s="1"/>
      <c r="GD12" s="1"/>
      <c r="GE12" s="1"/>
      <c r="GF12" s="1"/>
      <c r="GG12" s="1"/>
      <c r="GH12" s="70"/>
      <c r="GI12" s="1"/>
      <c r="GJ12" s="1"/>
      <c r="GK12" s="1"/>
      <c r="GL12" s="98"/>
    </row>
    <row r="13" spans="1:194">
      <c r="A13" s="2" t="s">
        <v>539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98"/>
      <c r="O13" s="1"/>
      <c r="P13" s="1"/>
      <c r="Q13" s="1"/>
      <c r="R13" s="1"/>
      <c r="S13" s="1"/>
      <c r="T13" s="1"/>
      <c r="U13" s="1"/>
      <c r="V13" s="1"/>
      <c r="W13" s="1"/>
      <c r="X13" s="98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98"/>
      <c r="AL13" s="1"/>
      <c r="AM13" s="1"/>
      <c r="AN13" s="1"/>
      <c r="AO13" s="1"/>
      <c r="AP13" s="1"/>
      <c r="AQ13" s="1"/>
      <c r="AR13" s="1"/>
      <c r="AS13" s="1"/>
      <c r="AT13" s="1"/>
      <c r="AU13" s="98"/>
      <c r="AV13" s="1"/>
      <c r="AW13" s="1"/>
      <c r="AX13" s="1"/>
      <c r="AY13" s="1"/>
      <c r="AZ13" s="1"/>
      <c r="BA13" s="1"/>
      <c r="BB13" s="98"/>
      <c r="BC13" s="1"/>
      <c r="BD13" s="1"/>
      <c r="BE13" s="1"/>
      <c r="BF13" s="1"/>
      <c r="BG13" s="1"/>
      <c r="BH13" s="1"/>
      <c r="BI13" s="1"/>
      <c r="BJ13" s="1"/>
      <c r="BK13" s="1"/>
      <c r="BL13" s="98"/>
      <c r="BM13" s="1"/>
      <c r="BN13" s="1"/>
      <c r="BO13" s="1"/>
      <c r="BP13" s="1"/>
      <c r="BQ13" s="1"/>
      <c r="BR13" s="1"/>
      <c r="BS13" s="1"/>
      <c r="BT13" s="1"/>
      <c r="BU13" s="1"/>
      <c r="BV13" s="98"/>
      <c r="BW13" s="1"/>
      <c r="BX13" s="1"/>
      <c r="BY13" s="1"/>
      <c r="BZ13" s="1"/>
      <c r="CA13" s="1"/>
      <c r="CB13" s="1"/>
      <c r="CC13" s="1"/>
      <c r="CD13" s="1"/>
      <c r="CE13" s="1"/>
      <c r="CF13" s="98"/>
      <c r="CG13" s="1"/>
      <c r="CH13" s="1"/>
      <c r="CI13" s="1"/>
      <c r="CJ13" s="1"/>
      <c r="CK13" s="1"/>
      <c r="CL13" s="1"/>
      <c r="CM13" s="1"/>
      <c r="CN13" s="1"/>
      <c r="CO13" s="1"/>
      <c r="CP13" s="98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98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98"/>
      <c r="DT13" s="1"/>
      <c r="DU13" s="1"/>
      <c r="DV13" s="1"/>
      <c r="DW13" s="1"/>
      <c r="DX13" s="1"/>
      <c r="DY13" s="1"/>
      <c r="DZ13" s="98"/>
      <c r="EA13" s="1"/>
      <c r="EB13" s="1"/>
      <c r="EC13" s="1"/>
      <c r="ED13" s="1"/>
      <c r="EE13" s="1"/>
      <c r="EF13" s="1"/>
      <c r="EG13" s="98"/>
      <c r="EH13" s="1"/>
      <c r="EI13" s="1"/>
      <c r="EJ13" s="1"/>
      <c r="EK13" s="1"/>
      <c r="EL13" s="1"/>
      <c r="EM13" s="1"/>
      <c r="EN13" s="98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98"/>
      <c r="FB13" s="1"/>
      <c r="FC13" s="1"/>
      <c r="FD13" s="1"/>
      <c r="FE13" s="1"/>
      <c r="FF13" s="1"/>
      <c r="FG13" s="1"/>
      <c r="FH13" s="1"/>
      <c r="FI13" s="1"/>
      <c r="FJ13" s="1"/>
      <c r="FK13" s="98"/>
      <c r="FL13" s="1"/>
      <c r="FM13" s="1"/>
      <c r="FN13" s="1"/>
      <c r="FO13" s="1"/>
      <c r="FP13" s="1"/>
      <c r="FQ13" s="1"/>
      <c r="FR13" s="98"/>
      <c r="FS13" s="1"/>
      <c r="FT13" s="1"/>
      <c r="FU13" s="1"/>
      <c r="FV13" s="1"/>
      <c r="FW13" s="1"/>
      <c r="FX13" s="1"/>
      <c r="FY13" s="1"/>
      <c r="FZ13" s="1"/>
      <c r="GA13" s="1"/>
      <c r="GB13" s="98"/>
      <c r="GC13" s="1"/>
      <c r="GD13" s="1"/>
      <c r="GE13" s="1"/>
      <c r="GF13" s="1"/>
      <c r="GG13" s="1"/>
      <c r="GH13" s="70"/>
      <c r="GI13" s="1"/>
      <c r="GJ13" s="1"/>
      <c r="GK13" s="1"/>
      <c r="GL13" s="98"/>
    </row>
    <row r="14" spans="1:194" ht="25.5">
      <c r="A14" s="2" t="s">
        <v>496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98"/>
      <c r="O14" s="1"/>
      <c r="P14" s="1"/>
      <c r="Q14" s="1"/>
      <c r="R14" s="1"/>
      <c r="S14" s="1"/>
      <c r="T14" s="1"/>
      <c r="U14" s="1"/>
      <c r="V14" s="1"/>
      <c r="W14" s="1"/>
      <c r="X14" s="98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98"/>
      <c r="AL14" s="1"/>
      <c r="AM14" s="1"/>
      <c r="AN14" s="1"/>
      <c r="AO14" s="1"/>
      <c r="AP14" s="1"/>
      <c r="AQ14" s="1"/>
      <c r="AR14" s="1"/>
      <c r="AS14" s="1"/>
      <c r="AT14" s="1"/>
      <c r="AU14" s="98"/>
      <c r="AV14" s="1"/>
      <c r="AW14" s="1"/>
      <c r="AX14" s="1"/>
      <c r="AY14" s="1"/>
      <c r="AZ14" s="1"/>
      <c r="BA14" s="1"/>
      <c r="BB14" s="98"/>
      <c r="BC14" s="1"/>
      <c r="BD14" s="1"/>
      <c r="BE14" s="1"/>
      <c r="BF14" s="1"/>
      <c r="BG14" s="1"/>
      <c r="BH14" s="1"/>
      <c r="BI14" s="1"/>
      <c r="BJ14" s="1"/>
      <c r="BK14" s="1"/>
      <c r="BL14" s="98"/>
      <c r="BM14" s="1"/>
      <c r="BN14" s="1"/>
      <c r="BO14" s="1"/>
      <c r="BP14" s="1"/>
      <c r="BQ14" s="1"/>
      <c r="BR14" s="1"/>
      <c r="BS14" s="1"/>
      <c r="BT14" s="1"/>
      <c r="BU14" s="1"/>
      <c r="BV14" s="98"/>
      <c r="BW14" s="1"/>
      <c r="BX14" s="1"/>
      <c r="BY14" s="1"/>
      <c r="BZ14" s="1"/>
      <c r="CA14" s="1"/>
      <c r="CB14" s="1"/>
      <c r="CC14" s="1"/>
      <c r="CD14" s="1"/>
      <c r="CE14" s="1"/>
      <c r="CF14" s="98"/>
      <c r="CG14" s="1"/>
      <c r="CH14" s="1"/>
      <c r="CI14" s="1"/>
      <c r="CJ14" s="1"/>
      <c r="CK14" s="1"/>
      <c r="CL14" s="1"/>
      <c r="CM14" s="1"/>
      <c r="CN14" s="1"/>
      <c r="CO14" s="1"/>
      <c r="CP14" s="98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98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98"/>
      <c r="DT14" s="1"/>
      <c r="DU14" s="1"/>
      <c r="DV14" s="1"/>
      <c r="DW14" s="1"/>
      <c r="DX14" s="1"/>
      <c r="DY14" s="1"/>
      <c r="DZ14" s="98"/>
      <c r="EA14" s="1"/>
      <c r="EB14" s="1"/>
      <c r="EC14" s="1"/>
      <c r="ED14" s="1"/>
      <c r="EE14" s="1"/>
      <c r="EF14" s="1"/>
      <c r="EG14" s="98"/>
      <c r="EH14" s="1"/>
      <c r="EI14" s="1"/>
      <c r="EJ14" s="1"/>
      <c r="EK14" s="1"/>
      <c r="EL14" s="1"/>
      <c r="EM14" s="1"/>
      <c r="EN14" s="98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98"/>
      <c r="FB14" s="1"/>
      <c r="FC14" s="1"/>
      <c r="FD14" s="1"/>
      <c r="FE14" s="1"/>
      <c r="FF14" s="1"/>
      <c r="FG14" s="1"/>
      <c r="FH14" s="1"/>
      <c r="FI14" s="1"/>
      <c r="FJ14" s="1"/>
      <c r="FK14" s="98"/>
      <c r="FL14" s="1"/>
      <c r="FM14" s="1"/>
      <c r="FN14" s="1"/>
      <c r="FO14" s="1"/>
      <c r="FP14" s="1"/>
      <c r="FQ14" s="1"/>
      <c r="FR14" s="98"/>
      <c r="FS14" s="1"/>
      <c r="FT14" s="1"/>
      <c r="FU14" s="1"/>
      <c r="FV14" s="1"/>
      <c r="FW14" s="1"/>
      <c r="FX14" s="1"/>
      <c r="FY14" s="1"/>
      <c r="FZ14" s="1"/>
      <c r="GA14" s="1"/>
      <c r="GB14" s="98"/>
      <c r="GC14" s="1"/>
      <c r="GD14" s="1"/>
      <c r="GE14" s="1"/>
      <c r="GF14" s="1"/>
      <c r="GG14" s="1"/>
      <c r="GH14" s="70"/>
      <c r="GI14" s="1"/>
      <c r="GJ14" s="1"/>
      <c r="GK14" s="1"/>
      <c r="GL14" s="98"/>
    </row>
    <row r="15" spans="1:194" ht="25.5">
      <c r="A15" s="2" t="s">
        <v>497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98"/>
      <c r="O15" s="1"/>
      <c r="P15" s="1"/>
      <c r="Q15" s="1"/>
      <c r="R15" s="1"/>
      <c r="S15" s="1"/>
      <c r="T15" s="1"/>
      <c r="U15" s="1"/>
      <c r="V15" s="1"/>
      <c r="W15" s="1"/>
      <c r="X15" s="98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98"/>
      <c r="AL15" s="1"/>
      <c r="AM15" s="1"/>
      <c r="AN15" s="1"/>
      <c r="AO15" s="1"/>
      <c r="AP15" s="1"/>
      <c r="AQ15" s="1"/>
      <c r="AR15" s="1"/>
      <c r="AS15" s="1"/>
      <c r="AT15" s="1"/>
      <c r="AU15" s="98"/>
      <c r="AV15" s="1"/>
      <c r="AW15" s="1"/>
      <c r="AX15" s="1"/>
      <c r="AY15" s="1"/>
      <c r="AZ15" s="1"/>
      <c r="BA15" s="1"/>
      <c r="BB15" s="98"/>
      <c r="BC15" s="1"/>
      <c r="BD15" s="1"/>
      <c r="BE15" s="1"/>
      <c r="BF15" s="1"/>
      <c r="BG15" s="1"/>
      <c r="BH15" s="1"/>
      <c r="BI15" s="1"/>
      <c r="BJ15" s="1"/>
      <c r="BK15" s="1"/>
      <c r="BL15" s="98"/>
      <c r="BM15" s="1"/>
      <c r="BN15" s="1"/>
      <c r="BO15" s="1"/>
      <c r="BP15" s="1"/>
      <c r="BQ15" s="1"/>
      <c r="BR15" s="1"/>
      <c r="BS15" s="1"/>
      <c r="BT15" s="1"/>
      <c r="BU15" s="1"/>
      <c r="BV15" s="98"/>
      <c r="BW15" s="1"/>
      <c r="BX15" s="1"/>
      <c r="BY15" s="1"/>
      <c r="BZ15" s="1"/>
      <c r="CA15" s="1"/>
      <c r="CB15" s="1"/>
      <c r="CC15" s="1"/>
      <c r="CD15" s="1"/>
      <c r="CE15" s="1"/>
      <c r="CF15" s="98"/>
      <c r="CG15" s="1"/>
      <c r="CH15" s="1"/>
      <c r="CI15" s="1"/>
      <c r="CJ15" s="1"/>
      <c r="CK15" s="1"/>
      <c r="CL15" s="1"/>
      <c r="CM15" s="1"/>
      <c r="CN15" s="1"/>
      <c r="CO15" s="1"/>
      <c r="CP15" s="98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98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98"/>
      <c r="DT15" s="1"/>
      <c r="DU15" s="1"/>
      <c r="DV15" s="1"/>
      <c r="DW15" s="1"/>
      <c r="DX15" s="1"/>
      <c r="DY15" s="1"/>
      <c r="DZ15" s="98"/>
      <c r="EA15" s="1"/>
      <c r="EB15" s="1"/>
      <c r="EC15" s="1"/>
      <c r="ED15" s="1"/>
      <c r="EE15" s="1"/>
      <c r="EF15" s="1"/>
      <c r="EG15" s="98"/>
      <c r="EH15" s="1"/>
      <c r="EI15" s="1"/>
      <c r="EJ15" s="1"/>
      <c r="EK15" s="1"/>
      <c r="EL15" s="1"/>
      <c r="EM15" s="1"/>
      <c r="EN15" s="98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98"/>
      <c r="FB15" s="1"/>
      <c r="FC15" s="1"/>
      <c r="FD15" s="1"/>
      <c r="FE15" s="1"/>
      <c r="FF15" s="1"/>
      <c r="FG15" s="1"/>
      <c r="FH15" s="1"/>
      <c r="FI15" s="1"/>
      <c r="FJ15" s="1"/>
      <c r="FK15" s="98"/>
      <c r="FL15" s="1"/>
      <c r="FM15" s="1"/>
      <c r="FN15" s="1"/>
      <c r="FO15" s="1"/>
      <c r="FP15" s="1"/>
      <c r="FQ15" s="1"/>
      <c r="FR15" s="98"/>
      <c r="FS15" s="1"/>
      <c r="FT15" s="1"/>
      <c r="FU15" s="1"/>
      <c r="FV15" s="1"/>
      <c r="FW15" s="1"/>
      <c r="FX15" s="1"/>
      <c r="FY15" s="1"/>
      <c r="FZ15" s="1"/>
      <c r="GA15" s="1"/>
      <c r="GB15" s="98"/>
      <c r="GC15" s="1"/>
      <c r="GD15" s="1"/>
      <c r="GE15" s="1"/>
      <c r="GF15" s="1"/>
      <c r="GG15" s="1"/>
      <c r="GH15" s="70"/>
      <c r="GI15" s="1"/>
      <c r="GJ15" s="1"/>
      <c r="GK15" s="1"/>
      <c r="GL15" s="98"/>
    </row>
    <row r="16" spans="1:194">
      <c r="A16" s="2" t="s">
        <v>492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98"/>
      <c r="O16" s="1"/>
      <c r="P16" s="1"/>
      <c r="Q16" s="1"/>
      <c r="R16" s="1"/>
      <c r="S16" s="1"/>
      <c r="T16" s="1"/>
      <c r="U16" s="1"/>
      <c r="V16" s="1"/>
      <c r="W16" s="1"/>
      <c r="X16" s="98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98"/>
      <c r="AL16" s="1"/>
      <c r="AM16" s="1"/>
      <c r="AN16" s="1"/>
      <c r="AO16" s="1"/>
      <c r="AP16" s="1"/>
      <c r="AQ16" s="1"/>
      <c r="AR16" s="1"/>
      <c r="AS16" s="1"/>
      <c r="AT16" s="1"/>
      <c r="AU16" s="98"/>
      <c r="AV16" s="1"/>
      <c r="AW16" s="1"/>
      <c r="AX16" s="1"/>
      <c r="AY16" s="1"/>
      <c r="AZ16" s="1"/>
      <c r="BA16" s="1"/>
      <c r="BB16" s="98"/>
      <c r="BC16" s="1"/>
      <c r="BD16" s="1"/>
      <c r="BE16" s="1"/>
      <c r="BF16" s="1"/>
      <c r="BG16" s="1"/>
      <c r="BH16" s="1"/>
      <c r="BI16" s="1"/>
      <c r="BJ16" s="1"/>
      <c r="BK16" s="1"/>
      <c r="BL16" s="98"/>
      <c r="BM16" s="1"/>
      <c r="BN16" s="1"/>
      <c r="BO16" s="1"/>
      <c r="BP16" s="1"/>
      <c r="BQ16" s="1"/>
      <c r="BR16" s="1"/>
      <c r="BS16" s="1"/>
      <c r="BT16" s="1"/>
      <c r="BU16" s="1"/>
      <c r="BV16" s="98"/>
      <c r="BW16" s="1"/>
      <c r="BX16" s="1"/>
      <c r="BY16" s="1"/>
      <c r="BZ16" s="1"/>
      <c r="CA16" s="1"/>
      <c r="CB16" s="1"/>
      <c r="CC16" s="1"/>
      <c r="CD16" s="1"/>
      <c r="CE16" s="1"/>
      <c r="CF16" s="98"/>
      <c r="CG16" s="1"/>
      <c r="CH16" s="1"/>
      <c r="CI16" s="1"/>
      <c r="CJ16" s="1"/>
      <c r="CK16" s="1"/>
      <c r="CL16" s="1"/>
      <c r="CM16" s="1"/>
      <c r="CN16" s="1"/>
      <c r="CO16" s="1"/>
      <c r="CP16" s="98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98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98"/>
      <c r="DT16" s="1"/>
      <c r="DU16" s="1"/>
      <c r="DV16" s="1"/>
      <c r="DW16" s="1"/>
      <c r="DX16" s="1"/>
      <c r="DY16" s="1"/>
      <c r="DZ16" s="98"/>
      <c r="EA16" s="1"/>
      <c r="EB16" s="1"/>
      <c r="EC16" s="1"/>
      <c r="ED16" s="1"/>
      <c r="EE16" s="1"/>
      <c r="EF16" s="1"/>
      <c r="EG16" s="98"/>
      <c r="EH16" s="1"/>
      <c r="EI16" s="1"/>
      <c r="EJ16" s="1"/>
      <c r="EK16" s="1"/>
      <c r="EL16" s="1"/>
      <c r="EM16" s="1"/>
      <c r="EN16" s="98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98"/>
      <c r="FB16" s="1"/>
      <c r="FC16" s="1"/>
      <c r="FD16" s="1"/>
      <c r="FE16" s="1"/>
      <c r="FF16" s="1"/>
      <c r="FG16" s="1"/>
      <c r="FH16" s="1"/>
      <c r="FI16" s="1"/>
      <c r="FJ16" s="1"/>
      <c r="FK16" s="98"/>
      <c r="FL16" s="1"/>
      <c r="FM16" s="1"/>
      <c r="FN16" s="1"/>
      <c r="FO16" s="1"/>
      <c r="FP16" s="1"/>
      <c r="FQ16" s="1"/>
      <c r="FR16" s="98"/>
      <c r="FS16" s="1"/>
      <c r="FT16" s="1"/>
      <c r="FU16" s="1"/>
      <c r="FV16" s="1"/>
      <c r="FW16" s="1"/>
      <c r="FX16" s="1"/>
      <c r="FY16" s="1"/>
      <c r="FZ16" s="1"/>
      <c r="GA16" s="1"/>
      <c r="GB16" s="98"/>
      <c r="GC16" s="1"/>
      <c r="GD16" s="1"/>
      <c r="GE16" s="1"/>
      <c r="GF16" s="1"/>
      <c r="GG16" s="1"/>
      <c r="GH16" s="70"/>
      <c r="GI16" s="1"/>
      <c r="GJ16" s="1"/>
      <c r="GK16" s="1"/>
      <c r="GL16" s="98"/>
    </row>
    <row r="17" spans="1:194" ht="25.5">
      <c r="A17" s="2" t="s">
        <v>494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98"/>
      <c r="O17" s="1"/>
      <c r="P17" s="1"/>
      <c r="Q17" s="1"/>
      <c r="R17" s="1"/>
      <c r="S17" s="1"/>
      <c r="T17" s="1"/>
      <c r="U17" s="1"/>
      <c r="V17" s="1"/>
      <c r="W17" s="1"/>
      <c r="X17" s="98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98"/>
      <c r="AL17" s="1"/>
      <c r="AM17" s="1"/>
      <c r="AN17" s="1"/>
      <c r="AO17" s="1"/>
      <c r="AP17" s="1"/>
      <c r="AQ17" s="1"/>
      <c r="AR17" s="1"/>
      <c r="AS17" s="1"/>
      <c r="AT17" s="1"/>
      <c r="AU17" s="98"/>
      <c r="AV17" s="1"/>
      <c r="AW17" s="1"/>
      <c r="AX17" s="1"/>
      <c r="AY17" s="1"/>
      <c r="AZ17" s="1"/>
      <c r="BA17" s="1"/>
      <c r="BB17" s="98"/>
      <c r="BC17" s="1"/>
      <c r="BD17" s="1"/>
      <c r="BE17" s="1"/>
      <c r="BF17" s="1"/>
      <c r="BG17" s="1"/>
      <c r="BH17" s="1"/>
      <c r="BI17" s="1"/>
      <c r="BJ17" s="1"/>
      <c r="BK17" s="1"/>
      <c r="BL17" s="98"/>
      <c r="BM17" s="1"/>
      <c r="BN17" s="1"/>
      <c r="BO17" s="1"/>
      <c r="BP17" s="1"/>
      <c r="BQ17" s="1"/>
      <c r="BR17" s="1"/>
      <c r="BS17" s="1"/>
      <c r="BT17" s="1"/>
      <c r="BU17" s="1"/>
      <c r="BV17" s="98"/>
      <c r="BW17" s="1"/>
      <c r="BX17" s="1"/>
      <c r="BY17" s="1"/>
      <c r="BZ17" s="1"/>
      <c r="CA17" s="1"/>
      <c r="CB17" s="1"/>
      <c r="CC17" s="1"/>
      <c r="CD17" s="1"/>
      <c r="CE17" s="1"/>
      <c r="CF17" s="98"/>
      <c r="CG17" s="1"/>
      <c r="CH17" s="1"/>
      <c r="CI17" s="1"/>
      <c r="CJ17" s="1"/>
      <c r="CK17" s="1"/>
      <c r="CL17" s="1"/>
      <c r="CM17" s="1"/>
      <c r="CN17" s="1"/>
      <c r="CO17" s="1"/>
      <c r="CP17" s="98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98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98"/>
      <c r="DT17" s="1"/>
      <c r="DU17" s="1"/>
      <c r="DV17" s="1"/>
      <c r="DW17" s="1"/>
      <c r="DX17" s="1"/>
      <c r="DY17" s="1"/>
      <c r="DZ17" s="98"/>
      <c r="EA17" s="1"/>
      <c r="EB17" s="1"/>
      <c r="EC17" s="1"/>
      <c r="ED17" s="1"/>
      <c r="EE17" s="1"/>
      <c r="EF17" s="1"/>
      <c r="EG17" s="98"/>
      <c r="EH17" s="1"/>
      <c r="EI17" s="1"/>
      <c r="EJ17" s="1"/>
      <c r="EK17" s="1"/>
      <c r="EL17" s="1"/>
      <c r="EM17" s="1"/>
      <c r="EN17" s="98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98"/>
      <c r="FB17" s="1"/>
      <c r="FC17" s="1"/>
      <c r="FD17" s="1"/>
      <c r="FE17" s="1"/>
      <c r="FF17" s="1"/>
      <c r="FG17" s="1"/>
      <c r="FH17" s="1"/>
      <c r="FI17" s="1"/>
      <c r="FJ17" s="1"/>
      <c r="FK17" s="98"/>
      <c r="FL17" s="1"/>
      <c r="FM17" s="1"/>
      <c r="FN17" s="1"/>
      <c r="FO17" s="1"/>
      <c r="FP17" s="1"/>
      <c r="FQ17" s="1"/>
      <c r="FR17" s="98"/>
      <c r="FS17" s="1"/>
      <c r="FT17" s="1"/>
      <c r="FU17" s="1"/>
      <c r="FV17" s="1"/>
      <c r="FW17" s="1"/>
      <c r="FX17" s="1"/>
      <c r="FY17" s="1"/>
      <c r="FZ17" s="1"/>
      <c r="GA17" s="1"/>
      <c r="GB17" s="98"/>
      <c r="GC17" s="1"/>
      <c r="GD17" s="1"/>
      <c r="GE17" s="1"/>
      <c r="GF17" s="1"/>
      <c r="GG17" s="1"/>
      <c r="GH17" s="70"/>
      <c r="GI17" s="1"/>
      <c r="GJ17" s="1"/>
      <c r="GK17" s="1"/>
      <c r="GL17" s="98"/>
    </row>
    <row r="18" spans="1:194" ht="25.5">
      <c r="A18" s="2" t="s">
        <v>495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98"/>
      <c r="O18" s="1"/>
      <c r="P18" s="1"/>
      <c r="Q18" s="1"/>
      <c r="R18" s="1"/>
      <c r="S18" s="1"/>
      <c r="T18" s="1"/>
      <c r="U18" s="1"/>
      <c r="V18" s="1"/>
      <c r="W18" s="1"/>
      <c r="X18" s="98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98"/>
      <c r="AL18" s="1"/>
      <c r="AM18" s="1"/>
      <c r="AN18" s="1"/>
      <c r="AO18" s="1"/>
      <c r="AP18" s="1"/>
      <c r="AQ18" s="1"/>
      <c r="AR18" s="1"/>
      <c r="AS18" s="1"/>
      <c r="AT18" s="1"/>
      <c r="AU18" s="98"/>
      <c r="AV18" s="1"/>
      <c r="AW18" s="1"/>
      <c r="AX18" s="1"/>
      <c r="AY18" s="1"/>
      <c r="AZ18" s="1"/>
      <c r="BA18" s="1"/>
      <c r="BB18" s="98"/>
      <c r="BC18" s="1"/>
      <c r="BD18" s="1"/>
      <c r="BE18" s="1"/>
      <c r="BF18" s="1"/>
      <c r="BG18" s="1"/>
      <c r="BH18" s="1"/>
      <c r="BI18" s="1"/>
      <c r="BJ18" s="1"/>
      <c r="BK18" s="1"/>
      <c r="BL18" s="98"/>
      <c r="BM18" s="1"/>
      <c r="BN18" s="1"/>
      <c r="BO18" s="1"/>
      <c r="BP18" s="1"/>
      <c r="BQ18" s="1"/>
      <c r="BR18" s="1"/>
      <c r="BS18" s="1"/>
      <c r="BT18" s="1"/>
      <c r="BU18" s="1"/>
      <c r="BV18" s="98"/>
      <c r="BW18" s="1"/>
      <c r="BX18" s="1"/>
      <c r="BY18" s="1"/>
      <c r="BZ18" s="1"/>
      <c r="CA18" s="1"/>
      <c r="CB18" s="1"/>
      <c r="CC18" s="1"/>
      <c r="CD18" s="1"/>
      <c r="CE18" s="1"/>
      <c r="CF18" s="98"/>
      <c r="CG18" s="1"/>
      <c r="CH18" s="1"/>
      <c r="CI18" s="1"/>
      <c r="CJ18" s="1"/>
      <c r="CK18" s="1"/>
      <c r="CL18" s="1"/>
      <c r="CM18" s="1"/>
      <c r="CN18" s="1"/>
      <c r="CO18" s="1"/>
      <c r="CP18" s="98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98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98"/>
      <c r="DT18" s="1"/>
      <c r="DU18" s="1"/>
      <c r="DV18" s="1"/>
      <c r="DW18" s="1"/>
      <c r="DX18" s="1"/>
      <c r="DY18" s="1"/>
      <c r="DZ18" s="98"/>
      <c r="EA18" s="1"/>
      <c r="EB18" s="1"/>
      <c r="EC18" s="1"/>
      <c r="ED18" s="1"/>
      <c r="EE18" s="1"/>
      <c r="EF18" s="1"/>
      <c r="EG18" s="98">
        <v>2</v>
      </c>
      <c r="EH18" s="1"/>
      <c r="EI18" s="1"/>
      <c r="EJ18" s="1"/>
      <c r="EK18" s="1"/>
      <c r="EL18" s="1"/>
      <c r="EM18" s="1"/>
      <c r="EN18" s="98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98"/>
      <c r="FB18" s="1"/>
      <c r="FC18" s="1"/>
      <c r="FD18" s="1"/>
      <c r="FE18" s="1"/>
      <c r="FF18" s="1"/>
      <c r="FG18" s="1"/>
      <c r="FH18" s="1"/>
      <c r="FI18" s="1"/>
      <c r="FJ18" s="1"/>
      <c r="FK18" s="98"/>
      <c r="FL18" s="1"/>
      <c r="FM18" s="1"/>
      <c r="FN18" s="1"/>
      <c r="FO18" s="1"/>
      <c r="FP18" s="1"/>
      <c r="FQ18" s="1"/>
      <c r="FR18" s="98"/>
      <c r="FS18" s="1"/>
      <c r="FT18" s="1"/>
      <c r="FU18" s="1"/>
      <c r="FV18" s="1"/>
      <c r="FW18" s="1"/>
      <c r="FX18" s="1"/>
      <c r="FY18" s="1"/>
      <c r="FZ18" s="1"/>
      <c r="GA18" s="1"/>
      <c r="GB18" s="98"/>
      <c r="GC18" s="1"/>
      <c r="GD18" s="1"/>
      <c r="GE18" s="1"/>
      <c r="GF18" s="1"/>
      <c r="GG18" s="1"/>
      <c r="GH18" s="70"/>
      <c r="GI18" s="1"/>
      <c r="GJ18" s="1"/>
      <c r="GK18" s="1"/>
      <c r="GL18" s="98"/>
    </row>
    <row r="19" spans="1:194">
      <c r="A19" s="1" t="s">
        <v>493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98"/>
      <c r="O19" s="1"/>
      <c r="P19" s="1"/>
      <c r="Q19" s="1"/>
      <c r="R19" s="1"/>
      <c r="S19" s="1"/>
      <c r="T19" s="1"/>
      <c r="U19" s="1"/>
      <c r="V19" s="1"/>
      <c r="W19" s="1"/>
      <c r="X19" s="98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98"/>
      <c r="AL19" s="1"/>
      <c r="AM19" s="1"/>
      <c r="AN19" s="1"/>
      <c r="AO19" s="1"/>
      <c r="AP19" s="1"/>
      <c r="AQ19" s="1"/>
      <c r="AR19" s="1"/>
      <c r="AS19" s="1"/>
      <c r="AT19" s="1"/>
      <c r="AU19" s="98"/>
      <c r="AV19" s="1"/>
      <c r="AW19" s="1"/>
      <c r="AX19" s="1"/>
      <c r="AY19" s="1"/>
      <c r="AZ19" s="1"/>
      <c r="BA19" s="1"/>
      <c r="BB19" s="98"/>
      <c r="BC19" s="1"/>
      <c r="BD19" s="1"/>
      <c r="BE19" s="1"/>
      <c r="BF19" s="1"/>
      <c r="BG19" s="1"/>
      <c r="BH19" s="1"/>
      <c r="BI19" s="1"/>
      <c r="BJ19" s="1"/>
      <c r="BK19" s="1"/>
      <c r="BL19" s="98"/>
      <c r="BM19" s="1"/>
      <c r="BN19" s="1"/>
      <c r="BO19" s="1"/>
      <c r="BP19" s="1"/>
      <c r="BQ19" s="1"/>
      <c r="BR19" s="1"/>
      <c r="BS19" s="1"/>
      <c r="BT19" s="1"/>
      <c r="BU19" s="1"/>
      <c r="BV19" s="98"/>
      <c r="BW19" s="1"/>
      <c r="BX19" s="1"/>
      <c r="BY19" s="1"/>
      <c r="BZ19" s="1"/>
      <c r="CA19" s="1"/>
      <c r="CB19" s="1"/>
      <c r="CC19" s="1"/>
      <c r="CD19" s="1"/>
      <c r="CE19" s="1"/>
      <c r="CF19" s="98"/>
      <c r="CG19" s="1"/>
      <c r="CH19" s="1"/>
      <c r="CI19" s="1"/>
      <c r="CJ19" s="1"/>
      <c r="CK19" s="1"/>
      <c r="CL19" s="1"/>
      <c r="CM19" s="1"/>
      <c r="CN19" s="1"/>
      <c r="CO19" s="1"/>
      <c r="CP19" s="98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98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98"/>
      <c r="DT19" s="1"/>
      <c r="DU19" s="1"/>
      <c r="DV19" s="1"/>
      <c r="DW19" s="1"/>
      <c r="DX19" s="1"/>
      <c r="DY19" s="1"/>
      <c r="DZ19" s="98">
        <v>0.25</v>
      </c>
      <c r="EA19" s="1"/>
      <c r="EB19" s="1"/>
      <c r="EC19" s="1"/>
      <c r="ED19" s="1"/>
      <c r="EE19" s="1"/>
      <c r="EF19" s="1"/>
      <c r="EG19" s="98">
        <v>1.5</v>
      </c>
      <c r="EH19" s="1"/>
      <c r="EI19" s="1"/>
      <c r="EJ19" s="1"/>
      <c r="EK19" s="1"/>
      <c r="EL19" s="1"/>
      <c r="EM19" s="1"/>
      <c r="EN19" s="98">
        <v>0.25</v>
      </c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98"/>
      <c r="FB19" s="1"/>
      <c r="FC19" s="1"/>
      <c r="FD19" s="1"/>
      <c r="FE19" s="1"/>
      <c r="FF19" s="1"/>
      <c r="FG19" s="1"/>
      <c r="FH19" s="1"/>
      <c r="FI19" s="1"/>
      <c r="FJ19" s="1"/>
      <c r="FK19" s="98"/>
      <c r="FL19" s="1"/>
      <c r="FM19" s="1"/>
      <c r="FN19" s="1"/>
      <c r="FO19" s="1"/>
      <c r="FP19" s="1"/>
      <c r="FQ19" s="1"/>
      <c r="FR19" s="98"/>
      <c r="FS19" s="1"/>
      <c r="FT19" s="1"/>
      <c r="FU19" s="1"/>
      <c r="FV19" s="1"/>
      <c r="FW19" s="1"/>
      <c r="FX19" s="1"/>
      <c r="FY19" s="1"/>
      <c r="FZ19" s="1"/>
      <c r="GA19" s="1"/>
      <c r="GB19" s="98"/>
      <c r="GC19" s="1"/>
      <c r="GD19" s="1"/>
      <c r="GE19" s="1"/>
      <c r="GF19" s="1"/>
      <c r="GG19" s="1"/>
      <c r="GH19" s="70"/>
      <c r="GI19" s="1"/>
      <c r="GJ19" s="1"/>
      <c r="GK19" s="1"/>
      <c r="GL19" s="98"/>
    </row>
    <row r="20" spans="1:19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98"/>
      <c r="O20" s="1"/>
      <c r="P20" s="1"/>
      <c r="Q20" s="1"/>
      <c r="R20" s="1"/>
      <c r="S20" s="1"/>
      <c r="T20" s="1"/>
      <c r="U20" s="1"/>
      <c r="V20" s="1"/>
      <c r="W20" s="1"/>
      <c r="X20" s="98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98"/>
      <c r="AL20" s="1"/>
      <c r="AM20" s="1"/>
      <c r="AN20" s="1"/>
      <c r="AO20" s="1"/>
      <c r="AP20" s="1"/>
      <c r="AQ20" s="1"/>
      <c r="AR20" s="1"/>
      <c r="AS20" s="1"/>
      <c r="AT20" s="1"/>
      <c r="AU20" s="98"/>
      <c r="AV20" s="1"/>
      <c r="AW20" s="1"/>
      <c r="AX20" s="1"/>
      <c r="AY20" s="1"/>
      <c r="AZ20" s="1"/>
      <c r="BA20" s="1"/>
      <c r="BB20" s="98"/>
      <c r="BC20" s="1"/>
      <c r="BD20" s="1"/>
      <c r="BE20" s="1"/>
      <c r="BF20" s="1"/>
      <c r="BG20" s="1"/>
      <c r="BH20" s="1"/>
      <c r="BI20" s="1"/>
      <c r="BJ20" s="1"/>
      <c r="BK20" s="1"/>
      <c r="BL20" s="98"/>
      <c r="BM20" s="1"/>
      <c r="BN20" s="1"/>
      <c r="BO20" s="1"/>
      <c r="BP20" s="1"/>
      <c r="BQ20" s="1"/>
      <c r="BR20" s="1"/>
      <c r="BS20" s="1"/>
      <c r="BT20" s="1"/>
      <c r="BU20" s="1"/>
      <c r="BV20" s="98"/>
      <c r="BW20" s="1"/>
      <c r="BX20" s="1"/>
      <c r="BY20" s="1"/>
      <c r="BZ20" s="1"/>
      <c r="CA20" s="1"/>
      <c r="CB20" s="1"/>
      <c r="CC20" s="1"/>
      <c r="CD20" s="1"/>
      <c r="CE20" s="1"/>
      <c r="CF20" s="98"/>
      <c r="CG20" s="1"/>
      <c r="CH20" s="1"/>
      <c r="CI20" s="1"/>
      <c r="CJ20" s="1"/>
      <c r="CK20" s="1"/>
      <c r="CL20" s="1"/>
      <c r="CM20" s="1"/>
      <c r="CN20" s="1"/>
      <c r="CO20" s="1"/>
      <c r="CP20" s="98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98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98"/>
      <c r="DT20" s="1"/>
      <c r="DU20" s="1"/>
      <c r="DV20" s="1"/>
      <c r="DW20" s="1"/>
      <c r="DX20" s="1"/>
      <c r="DY20" s="1"/>
      <c r="DZ20" s="98"/>
      <c r="EA20" s="1"/>
      <c r="EB20" s="1"/>
      <c r="EC20" s="1"/>
      <c r="ED20" s="1"/>
      <c r="EE20" s="1"/>
      <c r="EF20" s="1"/>
      <c r="EG20" s="105"/>
      <c r="EH20" s="1"/>
      <c r="EI20" s="1"/>
      <c r="EJ20" s="1"/>
      <c r="EK20" s="1"/>
      <c r="EL20" s="1"/>
      <c r="EM20" s="1"/>
      <c r="EN20" s="98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98"/>
      <c r="FB20" s="1"/>
      <c r="FC20" s="1"/>
      <c r="FD20" s="1"/>
      <c r="FE20" s="1"/>
      <c r="FF20" s="1"/>
      <c r="FG20" s="1"/>
      <c r="FH20" s="1"/>
      <c r="FI20" s="1"/>
      <c r="FJ20" s="1"/>
      <c r="FK20" s="98"/>
      <c r="FL20" s="1"/>
      <c r="FM20" s="1"/>
      <c r="FN20" s="1"/>
      <c r="FO20" s="1"/>
      <c r="FP20" s="1"/>
      <c r="FQ20" s="1"/>
      <c r="FR20" s="98"/>
      <c r="FS20" s="1"/>
      <c r="FT20" s="1"/>
      <c r="FU20" s="1"/>
      <c r="FV20" s="1"/>
      <c r="FW20" s="1"/>
      <c r="FX20" s="1"/>
      <c r="FY20" s="1"/>
      <c r="FZ20" s="1"/>
      <c r="GA20" s="1"/>
      <c r="GB20" s="98"/>
      <c r="GC20" s="1"/>
      <c r="GD20" s="1"/>
      <c r="GE20" s="1"/>
      <c r="GF20" s="1"/>
      <c r="GG20" s="1"/>
      <c r="GH20" s="70"/>
      <c r="GI20" s="1"/>
      <c r="GJ20" s="1"/>
      <c r="GK20" s="1"/>
      <c r="GL20" s="98"/>
    </row>
    <row r="21" spans="1:194">
      <c r="A21" s="113" t="s">
        <v>433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104">
        <f>SUM(N11:N19)</f>
        <v>0</v>
      </c>
      <c r="O21" s="85"/>
      <c r="P21" s="85"/>
      <c r="Q21" s="85"/>
      <c r="R21" s="85"/>
      <c r="S21" s="85"/>
      <c r="T21" s="85"/>
      <c r="U21" s="85"/>
      <c r="V21" s="85"/>
      <c r="W21" s="85"/>
      <c r="X21" s="104">
        <f>SUM(X11:X19)</f>
        <v>0</v>
      </c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104">
        <f>SUM(AK11:AK19)</f>
        <v>0</v>
      </c>
      <c r="AL21" s="85"/>
      <c r="AM21" s="85"/>
      <c r="AN21" s="85"/>
      <c r="AO21" s="85"/>
      <c r="AP21" s="85"/>
      <c r="AQ21" s="85"/>
      <c r="AR21" s="85"/>
      <c r="AS21" s="85"/>
      <c r="AT21" s="85"/>
      <c r="AU21" s="104">
        <f>SUM(AU11:AU19)</f>
        <v>0</v>
      </c>
      <c r="AV21" s="85"/>
      <c r="AW21" s="85"/>
      <c r="AX21" s="85"/>
      <c r="AY21" s="85"/>
      <c r="AZ21" s="85"/>
      <c r="BA21" s="85"/>
      <c r="BB21" s="104">
        <f>SUM(BB11:BB19)</f>
        <v>0</v>
      </c>
      <c r="BC21" s="85"/>
      <c r="BD21" s="85"/>
      <c r="BE21" s="85"/>
      <c r="BF21" s="85"/>
      <c r="BG21" s="85"/>
      <c r="BH21" s="85"/>
      <c r="BI21" s="85"/>
      <c r="BJ21" s="85"/>
      <c r="BK21" s="85"/>
      <c r="BL21" s="104">
        <f>SUM(BL11:BL19)</f>
        <v>0</v>
      </c>
      <c r="BM21" s="85"/>
      <c r="BN21" s="85"/>
      <c r="BO21" s="85"/>
      <c r="BP21" s="85"/>
      <c r="BQ21" s="85"/>
      <c r="BR21" s="85"/>
      <c r="BS21" s="85"/>
      <c r="BT21" s="85"/>
      <c r="BU21" s="85"/>
      <c r="BV21" s="104">
        <f>SUM(BV11:BV19)</f>
        <v>0</v>
      </c>
      <c r="BW21" s="85"/>
      <c r="BX21" s="85"/>
      <c r="BY21" s="85"/>
      <c r="BZ21" s="85"/>
      <c r="CA21" s="85"/>
      <c r="CB21" s="85"/>
      <c r="CC21" s="85"/>
      <c r="CD21" s="85"/>
      <c r="CE21" s="85"/>
      <c r="CF21" s="104">
        <f>SUM(CF11:CF19)</f>
        <v>0</v>
      </c>
      <c r="CG21" s="85"/>
      <c r="CH21" s="85"/>
      <c r="CI21" s="85"/>
      <c r="CJ21" s="85"/>
      <c r="CK21" s="85"/>
      <c r="CL21" s="85"/>
      <c r="CM21" s="85"/>
      <c r="CN21" s="85"/>
      <c r="CO21" s="85"/>
      <c r="CP21" s="104">
        <f>SUM(CP11:CP19)</f>
        <v>0</v>
      </c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104">
        <f>SUM(DC11:DC19)</f>
        <v>0</v>
      </c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  <c r="DO21" s="85"/>
      <c r="DP21" s="85"/>
      <c r="DQ21" s="85"/>
      <c r="DR21" s="85"/>
      <c r="DS21" s="104">
        <f>SUM(DS11:DS19)</f>
        <v>0</v>
      </c>
      <c r="DT21" s="85"/>
      <c r="DU21" s="85"/>
      <c r="DV21" s="85"/>
      <c r="DW21" s="85"/>
      <c r="DX21" s="85"/>
      <c r="DY21" s="85"/>
      <c r="DZ21" s="104">
        <f>SUM(DZ11:DZ19)</f>
        <v>0.25</v>
      </c>
      <c r="EA21" s="85"/>
      <c r="EB21" s="85"/>
      <c r="EC21" s="85"/>
      <c r="ED21" s="85"/>
      <c r="EE21" s="85"/>
      <c r="EF21" s="85"/>
      <c r="EG21" s="104">
        <f>SUM(EG11:EG19)</f>
        <v>3.5</v>
      </c>
      <c r="EH21" s="85"/>
      <c r="EI21" s="85"/>
      <c r="EJ21" s="85"/>
      <c r="EK21" s="85"/>
      <c r="EL21" s="85"/>
      <c r="EM21" s="85"/>
      <c r="EN21" s="104">
        <f>SUM(EN11:EN19)</f>
        <v>0.25</v>
      </c>
      <c r="EO21" s="85"/>
      <c r="EP21" s="85"/>
      <c r="EQ21" s="85"/>
      <c r="ER21" s="85"/>
      <c r="ES21" s="85"/>
      <c r="ET21" s="85"/>
      <c r="EU21" s="85"/>
      <c r="EV21" s="85"/>
      <c r="EW21" s="85"/>
      <c r="EX21" s="85"/>
      <c r="EY21" s="85"/>
      <c r="EZ21" s="85"/>
      <c r="FA21" s="104">
        <f>SUM(FA11:FA19)</f>
        <v>0</v>
      </c>
      <c r="FB21" s="85"/>
      <c r="FC21" s="85"/>
      <c r="FD21" s="85"/>
      <c r="FE21" s="85"/>
      <c r="FF21" s="85"/>
      <c r="FG21" s="85"/>
      <c r="FH21" s="85"/>
      <c r="FI21" s="85"/>
      <c r="FJ21" s="85"/>
      <c r="FK21" s="104">
        <f>SUM(FK11:FK20)</f>
        <v>0</v>
      </c>
      <c r="FL21" s="85"/>
      <c r="FM21" s="85"/>
      <c r="FN21" s="85"/>
      <c r="FO21" s="85"/>
      <c r="FP21" s="85"/>
      <c r="FQ21" s="85"/>
      <c r="FR21" s="104">
        <f>SUM(FR11:FR19)</f>
        <v>0</v>
      </c>
      <c r="FS21" s="85"/>
      <c r="FT21" s="85"/>
      <c r="FU21" s="85"/>
      <c r="FV21" s="85"/>
      <c r="FW21" s="85"/>
      <c r="FX21" s="85"/>
      <c r="FY21" s="85"/>
      <c r="FZ21" s="85"/>
      <c r="GA21" s="85"/>
      <c r="GB21" s="104">
        <f>SUM(GB11:GB20)</f>
        <v>0</v>
      </c>
      <c r="GC21" s="85"/>
      <c r="GD21" s="85"/>
      <c r="GE21" s="85"/>
      <c r="GF21" s="85"/>
      <c r="GG21" s="85"/>
      <c r="GH21" s="88"/>
      <c r="GI21" s="85"/>
      <c r="GJ21" s="85"/>
      <c r="GK21" s="85"/>
      <c r="GL21" s="104">
        <f>SUM(GL11:GL19)</f>
        <v>0</v>
      </c>
    </row>
    <row r="22" spans="1:194" ht="15.75" thickBot="1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115"/>
      <c r="O22" s="89"/>
      <c r="P22" s="89"/>
      <c r="Q22" s="89"/>
      <c r="R22" s="89"/>
      <c r="S22" s="89"/>
      <c r="T22" s="89"/>
      <c r="U22" s="89"/>
      <c r="V22" s="89"/>
      <c r="W22" s="89"/>
      <c r="X22" s="115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115"/>
      <c r="AL22" s="89"/>
      <c r="AM22" s="89"/>
      <c r="AN22" s="89"/>
      <c r="AO22" s="89"/>
      <c r="AP22" s="89"/>
      <c r="AQ22" s="89"/>
      <c r="AR22" s="89"/>
      <c r="AS22" s="89"/>
      <c r="AT22" s="89"/>
      <c r="AU22" s="115"/>
      <c r="AV22" s="89"/>
      <c r="AW22" s="89"/>
      <c r="AX22" s="89"/>
      <c r="AY22" s="89"/>
      <c r="AZ22" s="89"/>
      <c r="BA22" s="89"/>
      <c r="BB22" s="115"/>
      <c r="BC22" s="89"/>
      <c r="BD22" s="89"/>
      <c r="BE22" s="89"/>
      <c r="BF22" s="89"/>
      <c r="BG22" s="89"/>
      <c r="BH22" s="89"/>
      <c r="BI22" s="89"/>
      <c r="BJ22" s="89"/>
      <c r="BK22" s="89"/>
      <c r="BL22" s="115"/>
      <c r="BM22" s="89"/>
      <c r="BN22" s="89"/>
      <c r="BO22" s="89"/>
      <c r="BP22" s="89"/>
      <c r="BQ22" s="89"/>
      <c r="BR22" s="89"/>
      <c r="BS22" s="89"/>
      <c r="BT22" s="89"/>
      <c r="BU22" s="89"/>
      <c r="BV22" s="115"/>
      <c r="BW22" s="89"/>
      <c r="BX22" s="89"/>
      <c r="BY22" s="89"/>
      <c r="BZ22" s="89"/>
      <c r="CA22" s="89"/>
      <c r="CB22" s="89"/>
      <c r="CC22" s="89"/>
      <c r="CD22" s="89"/>
      <c r="CE22" s="89"/>
      <c r="CF22" s="115"/>
      <c r="CG22" s="89"/>
      <c r="CH22" s="89"/>
      <c r="CI22" s="89"/>
      <c r="CJ22" s="89"/>
      <c r="CK22" s="89"/>
      <c r="CL22" s="89"/>
      <c r="CM22" s="89"/>
      <c r="CN22" s="89"/>
      <c r="CO22" s="89"/>
      <c r="CP22" s="115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115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115"/>
      <c r="DT22" s="89"/>
      <c r="DU22" s="89"/>
      <c r="DV22" s="89"/>
      <c r="DW22" s="89"/>
      <c r="DX22" s="89"/>
      <c r="DY22" s="89"/>
      <c r="DZ22" s="115"/>
      <c r="EA22" s="89"/>
      <c r="EB22" s="89"/>
      <c r="EC22" s="89"/>
      <c r="ED22" s="89"/>
      <c r="EE22" s="89"/>
      <c r="EF22" s="89"/>
      <c r="EG22" s="115"/>
      <c r="EH22" s="89"/>
      <c r="EI22" s="89"/>
      <c r="EJ22" s="89"/>
      <c r="EK22" s="89"/>
      <c r="EL22" s="89"/>
      <c r="EM22" s="89"/>
      <c r="EN22" s="115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115"/>
      <c r="FB22" s="89"/>
      <c r="FC22" s="89"/>
      <c r="FD22" s="89"/>
      <c r="FE22" s="89"/>
      <c r="FF22" s="89"/>
      <c r="FG22" s="89"/>
      <c r="FH22" s="89"/>
      <c r="FI22" s="89"/>
      <c r="FJ22" s="89"/>
      <c r="FK22" s="115"/>
      <c r="FL22" s="89"/>
      <c r="FM22" s="89"/>
      <c r="FN22" s="89"/>
      <c r="FO22" s="89"/>
      <c r="FP22" s="89"/>
      <c r="FQ22" s="89"/>
      <c r="FR22" s="115"/>
      <c r="FS22" s="89"/>
      <c r="FT22" s="89"/>
      <c r="FU22" s="89"/>
      <c r="FV22" s="89"/>
      <c r="FW22" s="89"/>
      <c r="FX22" s="89"/>
      <c r="FY22" s="89"/>
      <c r="FZ22" s="89"/>
      <c r="GA22" s="89"/>
      <c r="GB22" s="115"/>
      <c r="GC22" s="89"/>
      <c r="GD22" s="89"/>
      <c r="GE22" s="89"/>
      <c r="GF22" s="89"/>
      <c r="GG22" s="89"/>
      <c r="GH22" s="89"/>
      <c r="GI22" s="89"/>
      <c r="GJ22" s="89"/>
      <c r="GK22" s="89"/>
      <c r="GL22" s="115"/>
    </row>
    <row r="23" spans="1:194" ht="15.75" thickBot="1">
      <c r="A23" s="119" t="s">
        <v>538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20">
        <f>N21</f>
        <v>0</v>
      </c>
      <c r="L23" s="121"/>
      <c r="M23" s="122"/>
      <c r="N23" s="114"/>
      <c r="O23" s="114"/>
      <c r="P23" s="114"/>
      <c r="Q23" s="114"/>
      <c r="R23" s="114"/>
      <c r="S23" s="114"/>
      <c r="T23" s="114"/>
      <c r="U23" s="120">
        <f>X21</f>
        <v>0</v>
      </c>
      <c r="V23" s="121"/>
      <c r="W23" s="122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20">
        <f>AK21</f>
        <v>0</v>
      </c>
      <c r="AI23" s="121"/>
      <c r="AJ23" s="122"/>
      <c r="AK23" s="114"/>
      <c r="AL23" s="114"/>
      <c r="AM23" s="114"/>
      <c r="AN23" s="114"/>
      <c r="AO23" s="114"/>
      <c r="AP23" s="114"/>
      <c r="AQ23" s="114"/>
      <c r="AR23" s="120">
        <f>AU21</f>
        <v>0</v>
      </c>
      <c r="AS23" s="121"/>
      <c r="AT23" s="122"/>
      <c r="AU23" s="114"/>
      <c r="AV23" s="114"/>
      <c r="AW23" s="114"/>
      <c r="AX23" s="114"/>
      <c r="AY23" s="123">
        <f>BB21</f>
        <v>0</v>
      </c>
      <c r="AZ23" s="124"/>
      <c r="BA23" s="125"/>
      <c r="BB23" s="114"/>
      <c r="BC23" s="114"/>
      <c r="BD23" s="114"/>
      <c r="BE23" s="114"/>
      <c r="BF23" s="114"/>
      <c r="BG23" s="114"/>
      <c r="BH23" s="114"/>
      <c r="BI23" s="123">
        <f>BL21</f>
        <v>0</v>
      </c>
      <c r="BJ23" s="124"/>
      <c r="BK23" s="125"/>
      <c r="BL23" s="114"/>
      <c r="BM23" s="114"/>
      <c r="BN23" s="114"/>
      <c r="BO23" s="114"/>
      <c r="BP23" s="114"/>
      <c r="BQ23" s="114"/>
      <c r="BR23" s="114"/>
      <c r="BS23" s="123">
        <f>BV21</f>
        <v>0</v>
      </c>
      <c r="BT23" s="124"/>
      <c r="BU23" s="125"/>
      <c r="BV23" s="114"/>
      <c r="BW23" s="114"/>
      <c r="BX23" s="114"/>
      <c r="BY23" s="114"/>
      <c r="BZ23" s="114"/>
      <c r="CA23" s="114"/>
      <c r="CB23" s="114"/>
      <c r="CC23" s="123">
        <f>CF21</f>
        <v>0</v>
      </c>
      <c r="CD23" s="124"/>
      <c r="CE23" s="125"/>
      <c r="CF23" s="114"/>
      <c r="CG23" s="114"/>
      <c r="CH23" s="114"/>
      <c r="CI23" s="114"/>
      <c r="CJ23" s="114"/>
      <c r="CK23" s="114"/>
      <c r="CL23" s="114"/>
      <c r="CM23" s="123">
        <f>CP21</f>
        <v>0</v>
      </c>
      <c r="CN23" s="124"/>
      <c r="CO23" s="125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23">
        <f>DC21</f>
        <v>0</v>
      </c>
      <c r="DA23" s="124"/>
      <c r="DB23" s="125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23">
        <f>DS21</f>
        <v>0</v>
      </c>
      <c r="DQ23" s="124"/>
      <c r="DR23" s="125"/>
      <c r="DS23" s="114"/>
      <c r="DT23" s="114"/>
      <c r="DU23" s="114"/>
      <c r="DV23" s="114"/>
      <c r="DW23" s="120">
        <f>DZ21</f>
        <v>0.25</v>
      </c>
      <c r="DX23" s="121"/>
      <c r="DY23" s="122"/>
      <c r="DZ23" s="114"/>
      <c r="EA23" s="114"/>
      <c r="EB23" s="114"/>
      <c r="EC23" s="114"/>
      <c r="ED23" s="120">
        <f>EG21</f>
        <v>3.5</v>
      </c>
      <c r="EE23" s="121"/>
      <c r="EF23" s="122"/>
      <c r="EG23" s="114"/>
      <c r="EH23" s="114"/>
      <c r="EI23" s="114"/>
      <c r="EJ23" s="114"/>
      <c r="EK23" s="123">
        <f>EN21</f>
        <v>0.25</v>
      </c>
      <c r="EL23" s="124"/>
      <c r="EM23" s="125"/>
      <c r="EN23" s="114"/>
      <c r="EO23" s="114"/>
      <c r="EP23" s="114"/>
      <c r="EQ23" s="114"/>
      <c r="ER23" s="114"/>
      <c r="ES23" s="114"/>
      <c r="ET23" s="114"/>
      <c r="EU23" s="114"/>
      <c r="EV23" s="114"/>
      <c r="EW23" s="114"/>
      <c r="EX23" s="123">
        <f>FA21</f>
        <v>0</v>
      </c>
      <c r="EY23" s="124"/>
      <c r="EZ23" s="125"/>
      <c r="FA23" s="114"/>
      <c r="FB23" s="114"/>
      <c r="FC23" s="114"/>
      <c r="FD23" s="114"/>
      <c r="FE23" s="114"/>
      <c r="FF23" s="114"/>
      <c r="FG23" s="114"/>
      <c r="FH23" s="123">
        <f>FK21</f>
        <v>0</v>
      </c>
      <c r="FI23" s="124"/>
      <c r="FJ23" s="125"/>
      <c r="FK23" s="114"/>
      <c r="FL23" s="114"/>
      <c r="FM23" s="114"/>
      <c r="FN23" s="114"/>
      <c r="FO23" s="123">
        <f>FR21</f>
        <v>0</v>
      </c>
      <c r="FP23" s="124"/>
      <c r="FQ23" s="125"/>
      <c r="FR23" s="114"/>
      <c r="FS23" s="114"/>
      <c r="FT23" s="114"/>
      <c r="FU23" s="114"/>
      <c r="FV23" s="114"/>
      <c r="FW23" s="114"/>
      <c r="FX23" s="114"/>
      <c r="FY23" s="123">
        <f>GB21</f>
        <v>0</v>
      </c>
      <c r="FZ23" s="124"/>
      <c r="GA23" s="125"/>
      <c r="GB23" s="114"/>
      <c r="GC23" s="114"/>
      <c r="GD23" s="114"/>
      <c r="GE23" s="114"/>
      <c r="GF23" s="114"/>
      <c r="GG23" s="114"/>
      <c r="GH23" s="114"/>
      <c r="GI23" s="123">
        <f>GL21</f>
        <v>0</v>
      </c>
      <c r="GJ23" s="124"/>
      <c r="GK23" s="125"/>
      <c r="GL23" s="114"/>
    </row>
    <row r="24" spans="1:194" ht="15.75" thickBot="1">
      <c r="A24" s="81"/>
      <c r="B24" s="114"/>
      <c r="C24" s="114"/>
      <c r="D24" s="114"/>
      <c r="E24" s="114"/>
      <c r="F24" s="114"/>
      <c r="G24" s="114"/>
      <c r="H24" s="114"/>
      <c r="I24" s="114"/>
      <c r="J24" s="114"/>
      <c r="K24" s="116"/>
      <c r="L24" s="116"/>
      <c r="M24" s="116"/>
      <c r="N24" s="114"/>
      <c r="O24" s="114"/>
      <c r="P24" s="114"/>
      <c r="Q24" s="114"/>
      <c r="R24" s="114"/>
      <c r="S24" s="114"/>
      <c r="T24" s="114"/>
      <c r="U24" s="116"/>
      <c r="V24" s="116"/>
      <c r="W24" s="116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6"/>
      <c r="AI24" s="116"/>
      <c r="AJ24" s="116"/>
      <c r="AK24" s="114"/>
      <c r="AL24" s="114"/>
      <c r="AM24" s="114"/>
      <c r="AN24" s="114"/>
      <c r="AO24" s="114"/>
      <c r="AP24" s="114"/>
      <c r="AQ24" s="114"/>
      <c r="AR24" s="116"/>
      <c r="AS24" s="116"/>
      <c r="AT24" s="116"/>
      <c r="AU24" s="114"/>
      <c r="AV24" s="114"/>
      <c r="AW24" s="114"/>
      <c r="AX24" s="114"/>
      <c r="AY24" s="117"/>
      <c r="AZ24" s="117"/>
      <c r="BA24" s="117"/>
      <c r="BB24" s="114"/>
      <c r="BC24" s="114"/>
      <c r="BD24" s="114"/>
      <c r="BE24" s="114"/>
      <c r="BF24" s="114"/>
      <c r="BG24" s="114"/>
      <c r="BH24" s="114"/>
      <c r="BI24" s="117"/>
      <c r="BJ24" s="117"/>
      <c r="BK24" s="117"/>
      <c r="BL24" s="114"/>
      <c r="BM24" s="114"/>
      <c r="BN24" s="114"/>
      <c r="BO24" s="114"/>
      <c r="BP24" s="114"/>
      <c r="BQ24" s="114"/>
      <c r="BR24" s="114"/>
      <c r="BS24" s="117"/>
      <c r="BT24" s="117"/>
      <c r="BU24" s="117"/>
      <c r="BV24" s="114"/>
      <c r="BW24" s="114"/>
      <c r="BX24" s="114"/>
      <c r="BY24" s="114"/>
      <c r="BZ24" s="114"/>
      <c r="CA24" s="114"/>
      <c r="CB24" s="114"/>
      <c r="CC24" s="117"/>
      <c r="CD24" s="117"/>
      <c r="CE24" s="117"/>
      <c r="CF24" s="114"/>
      <c r="CG24" s="114"/>
      <c r="CH24" s="114"/>
      <c r="CI24" s="114"/>
      <c r="CJ24" s="114"/>
      <c r="CK24" s="114"/>
      <c r="CL24" s="114"/>
      <c r="CM24" s="117"/>
      <c r="CN24" s="117"/>
      <c r="CO24" s="117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7"/>
      <c r="DA24" s="117"/>
      <c r="DB24" s="117"/>
      <c r="DC24" s="114"/>
      <c r="DD24" s="114"/>
      <c r="DE24" s="114"/>
      <c r="DF24" s="114"/>
      <c r="DG24" s="114"/>
      <c r="DH24" s="114"/>
      <c r="DI24" s="114"/>
      <c r="DJ24" s="114"/>
      <c r="DK24" s="114"/>
      <c r="DL24" s="114"/>
      <c r="DM24" s="114"/>
      <c r="DN24" s="114"/>
      <c r="DO24" s="114"/>
      <c r="DP24" s="117"/>
      <c r="DQ24" s="117"/>
      <c r="DR24" s="117"/>
      <c r="DS24" s="114"/>
      <c r="DT24" s="114"/>
      <c r="DU24" s="114"/>
      <c r="DV24" s="114"/>
      <c r="DW24" s="116"/>
      <c r="DX24" s="116"/>
      <c r="DY24" s="116"/>
      <c r="DZ24" s="114"/>
      <c r="EA24" s="114"/>
      <c r="EB24" s="114"/>
      <c r="EC24" s="114"/>
      <c r="ED24" s="116"/>
      <c r="EE24" s="116"/>
      <c r="EF24" s="116"/>
      <c r="EG24" s="114"/>
      <c r="EH24" s="114"/>
      <c r="EI24" s="114"/>
      <c r="EJ24" s="114"/>
      <c r="EK24" s="117"/>
      <c r="EL24" s="117"/>
      <c r="EM24" s="117"/>
      <c r="EN24" s="114"/>
      <c r="EO24" s="114"/>
      <c r="EP24" s="114"/>
      <c r="EQ24" s="114"/>
      <c r="ER24" s="114"/>
      <c r="ES24" s="114"/>
      <c r="ET24" s="114"/>
      <c r="EU24" s="114"/>
      <c r="EV24" s="114"/>
      <c r="EW24" s="114"/>
      <c r="EX24" s="117"/>
      <c r="EY24" s="117"/>
      <c r="EZ24" s="117"/>
      <c r="FA24" s="114"/>
      <c r="FB24" s="114"/>
      <c r="FC24" s="114"/>
      <c r="FD24" s="114"/>
      <c r="FE24" s="114"/>
      <c r="FF24" s="114"/>
      <c r="FG24" s="114"/>
      <c r="FH24" s="117"/>
      <c r="FI24" s="117"/>
      <c r="FJ24" s="117"/>
      <c r="FK24" s="114"/>
      <c r="FL24" s="114"/>
      <c r="FM24" s="114"/>
      <c r="FN24" s="114"/>
      <c r="FO24" s="117"/>
      <c r="FP24" s="117"/>
      <c r="FQ24" s="117"/>
      <c r="FR24" s="114"/>
      <c r="FS24" s="114"/>
      <c r="FT24" s="114"/>
      <c r="FU24" s="114"/>
      <c r="FV24" s="114"/>
      <c r="FW24" s="114"/>
      <c r="FX24" s="114"/>
      <c r="FY24" s="117"/>
      <c r="FZ24" s="117"/>
      <c r="GA24" s="117"/>
      <c r="GB24" s="114"/>
      <c r="GC24" s="114"/>
      <c r="GD24" s="114"/>
      <c r="GE24" s="114"/>
      <c r="GF24" s="114"/>
      <c r="GG24" s="114"/>
      <c r="GH24" s="114"/>
      <c r="GI24" s="117"/>
      <c r="GJ24" s="117"/>
      <c r="GK24" s="117"/>
      <c r="GL24" s="114"/>
    </row>
    <row r="25" spans="1:194">
      <c r="A25" s="118" t="s">
        <v>517</v>
      </c>
      <c r="B25" s="86"/>
      <c r="C25" s="86"/>
      <c r="D25" s="86"/>
      <c r="E25" s="86"/>
      <c r="F25" s="86"/>
      <c r="G25" s="86"/>
      <c r="H25" s="86"/>
      <c r="I25" s="86"/>
      <c r="J25" s="86"/>
      <c r="K25" s="92" t="s">
        <v>518</v>
      </c>
      <c r="L25" s="93"/>
      <c r="M25" s="94"/>
      <c r="N25" s="86"/>
      <c r="O25" s="86"/>
      <c r="P25" s="86"/>
      <c r="Q25" s="86"/>
      <c r="R25" s="86"/>
      <c r="S25" s="86"/>
      <c r="T25" s="86"/>
      <c r="U25" s="92" t="s">
        <v>519</v>
      </c>
      <c r="V25" s="93"/>
      <c r="W25" s="94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92" t="s">
        <v>520</v>
      </c>
      <c r="AI25" s="93"/>
      <c r="AJ25" s="94"/>
      <c r="AK25" s="86"/>
      <c r="AL25" s="86"/>
      <c r="AM25" s="86"/>
      <c r="AN25" s="86"/>
      <c r="AO25" s="86"/>
      <c r="AP25" s="86"/>
      <c r="AQ25" s="86"/>
      <c r="AR25" s="92" t="s">
        <v>521</v>
      </c>
      <c r="AS25" s="93"/>
      <c r="AT25" s="94"/>
      <c r="AU25" s="86"/>
      <c r="AV25" s="86"/>
      <c r="AW25" s="86"/>
      <c r="AX25" s="86"/>
      <c r="AY25" s="100" t="s">
        <v>522</v>
      </c>
      <c r="AZ25" s="101"/>
      <c r="BA25" s="102"/>
      <c r="BB25" s="86"/>
      <c r="BC25" s="86"/>
      <c r="BD25" s="86"/>
      <c r="BE25" s="86"/>
      <c r="BF25" s="86"/>
      <c r="BG25" s="86"/>
      <c r="BH25" s="86"/>
      <c r="BI25" s="100" t="s">
        <v>523</v>
      </c>
      <c r="BJ25" s="101"/>
      <c r="BK25" s="102"/>
      <c r="BL25" s="86"/>
      <c r="BM25" s="86"/>
      <c r="BN25" s="86"/>
      <c r="BO25" s="86"/>
      <c r="BP25" s="86"/>
      <c r="BQ25" s="86"/>
      <c r="BR25" s="86"/>
      <c r="BS25" s="100" t="s">
        <v>524</v>
      </c>
      <c r="BT25" s="101"/>
      <c r="BU25" s="102"/>
      <c r="BV25" s="86"/>
      <c r="BW25" s="86"/>
      <c r="BX25" s="86"/>
      <c r="BY25" s="86"/>
      <c r="BZ25" s="86"/>
      <c r="CA25" s="86"/>
      <c r="CB25" s="86"/>
      <c r="CC25" s="100" t="s">
        <v>525</v>
      </c>
      <c r="CD25" s="101"/>
      <c r="CE25" s="102"/>
      <c r="CF25" s="86"/>
      <c r="CG25" s="86"/>
      <c r="CH25" s="86"/>
      <c r="CI25" s="86"/>
      <c r="CJ25" s="86"/>
      <c r="CK25" s="86"/>
      <c r="CL25" s="86"/>
      <c r="CM25" s="100" t="s">
        <v>526</v>
      </c>
      <c r="CN25" s="101"/>
      <c r="CO25" s="102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100" t="s">
        <v>527</v>
      </c>
      <c r="DA25" s="101"/>
      <c r="DB25" s="102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100" t="s">
        <v>528</v>
      </c>
      <c r="DQ25" s="101"/>
      <c r="DR25" s="102"/>
      <c r="DS25" s="86"/>
      <c r="DT25" s="86"/>
      <c r="DU25" s="86"/>
      <c r="DV25" s="86"/>
      <c r="DW25" s="92" t="s">
        <v>529</v>
      </c>
      <c r="DX25" s="93"/>
      <c r="DY25" s="94"/>
      <c r="DZ25" s="86"/>
      <c r="EA25" s="86"/>
      <c r="EB25" s="86"/>
      <c r="EC25" s="86"/>
      <c r="ED25" s="92" t="s">
        <v>530</v>
      </c>
      <c r="EE25" s="93"/>
      <c r="EF25" s="94"/>
      <c r="EG25" s="86"/>
      <c r="EH25" s="86"/>
      <c r="EI25" s="86"/>
      <c r="EJ25" s="86"/>
      <c r="EK25" s="100" t="s">
        <v>531</v>
      </c>
      <c r="EL25" s="101"/>
      <c r="EM25" s="102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100" t="s">
        <v>532</v>
      </c>
      <c r="EY25" s="101"/>
      <c r="EZ25" s="102"/>
      <c r="FA25" s="86"/>
      <c r="FB25" s="86"/>
      <c r="FC25" s="86"/>
      <c r="FD25" s="86"/>
      <c r="FE25" s="86"/>
      <c r="FF25" s="86"/>
      <c r="FG25" s="86"/>
      <c r="FH25" s="100" t="s">
        <v>533</v>
      </c>
      <c r="FI25" s="101"/>
      <c r="FJ25" s="102"/>
      <c r="FK25" s="86"/>
      <c r="FL25" s="86"/>
      <c r="FM25" s="86"/>
      <c r="FN25" s="86"/>
      <c r="FO25" s="100" t="s">
        <v>534</v>
      </c>
      <c r="FP25" s="101"/>
      <c r="FQ25" s="102"/>
      <c r="FR25" s="86"/>
      <c r="FS25" s="86"/>
      <c r="FT25" s="86"/>
      <c r="FU25" s="86"/>
      <c r="FV25" s="86"/>
      <c r="FW25" s="86"/>
      <c r="FX25" s="86"/>
      <c r="FY25" s="100" t="s">
        <v>535</v>
      </c>
      <c r="FZ25" s="101"/>
      <c r="GA25" s="102"/>
      <c r="GB25" s="86"/>
      <c r="GC25" s="86"/>
      <c r="GD25" s="86"/>
      <c r="GE25" s="86"/>
      <c r="GF25" s="86"/>
      <c r="GG25" s="86"/>
      <c r="GH25" s="86"/>
      <c r="GI25" s="100" t="s">
        <v>536</v>
      </c>
      <c r="GJ25" s="101"/>
      <c r="GK25" s="102"/>
      <c r="GL25" s="86"/>
    </row>
    <row r="26" spans="1:194" ht="15.75" thickBot="1">
      <c r="A26" s="118"/>
      <c r="B26" s="87"/>
      <c r="C26" s="87"/>
      <c r="D26" s="87"/>
      <c r="E26" s="87"/>
      <c r="F26" s="87"/>
      <c r="G26" s="87"/>
      <c r="H26" s="87"/>
      <c r="I26" s="87"/>
      <c r="J26" s="87"/>
      <c r="K26" s="95">
        <f>238*1.32%</f>
        <v>3.1415999999999999</v>
      </c>
      <c r="L26" s="96"/>
      <c r="M26" s="97"/>
      <c r="N26" s="87"/>
      <c r="O26" s="87"/>
      <c r="P26" s="87"/>
      <c r="Q26" s="87"/>
      <c r="R26" s="87"/>
      <c r="S26" s="87"/>
      <c r="T26" s="87"/>
      <c r="U26" s="95">
        <f>W3*238</f>
        <v>19.100224364990332</v>
      </c>
      <c r="V26" s="96"/>
      <c r="W26" s="9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95">
        <f>AJ3*238</f>
        <v>4.2937260739182248</v>
      </c>
      <c r="AI26" s="96"/>
      <c r="AJ26" s="97"/>
      <c r="AK26" s="87"/>
      <c r="AL26" s="87"/>
      <c r="AM26" s="87"/>
      <c r="AN26" s="87"/>
      <c r="AO26" s="87"/>
      <c r="AP26" s="87"/>
      <c r="AQ26" s="87"/>
      <c r="AR26" s="95">
        <f>AT3*238</f>
        <v>2.5346281608618408</v>
      </c>
      <c r="AS26" s="96"/>
      <c r="AT26" s="97"/>
      <c r="AU26" s="87"/>
      <c r="AV26" s="87"/>
      <c r="AW26" s="87"/>
      <c r="AX26" s="87"/>
      <c r="AY26" s="95">
        <f>BA3*238</f>
        <v>2.2860740928277408</v>
      </c>
      <c r="AZ26" s="96"/>
      <c r="BA26" s="97"/>
      <c r="BB26" s="87"/>
      <c r="BC26" s="87"/>
      <c r="BD26" s="87"/>
      <c r="BE26" s="87"/>
      <c r="BF26" s="87"/>
      <c r="BG26" s="87"/>
      <c r="BH26" s="87"/>
      <c r="BI26" s="95">
        <f>BK3*238</f>
        <v>4.3872260368150648</v>
      </c>
      <c r="BJ26" s="96"/>
      <c r="BK26" s="97"/>
      <c r="BL26" s="87"/>
      <c r="BM26" s="87"/>
      <c r="BN26" s="87"/>
      <c r="BO26" s="87"/>
      <c r="BP26" s="87"/>
      <c r="BQ26" s="87"/>
      <c r="BR26" s="87"/>
      <c r="BS26" s="95">
        <f>BU3*238</f>
        <v>5.6868755210811424</v>
      </c>
      <c r="BT26" s="96"/>
      <c r="BU26" s="97"/>
      <c r="BV26" s="87"/>
      <c r="BW26" s="87"/>
      <c r="BX26" s="87"/>
      <c r="BY26" s="87"/>
      <c r="BZ26" s="87"/>
      <c r="CA26" s="87"/>
      <c r="CB26" s="87"/>
      <c r="CC26" s="95">
        <f>CE3*238</f>
        <v>10.606012457931564</v>
      </c>
      <c r="CD26" s="96"/>
      <c r="CE26" s="97"/>
      <c r="CF26" s="87"/>
      <c r="CG26" s="87"/>
      <c r="CH26" s="87"/>
      <c r="CI26" s="87"/>
      <c r="CJ26" s="87"/>
      <c r="CK26" s="87"/>
      <c r="CL26" s="87"/>
      <c r="CM26" s="95">
        <f>CO3*238</f>
        <v>16.405347656608072</v>
      </c>
      <c r="CN26" s="96"/>
      <c r="CO26" s="9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95">
        <f>DB3*238</f>
        <v>14.534569232313796</v>
      </c>
      <c r="DA26" s="96"/>
      <c r="DB26" s="9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95">
        <f>DR3*238</f>
        <v>15.343084189252306</v>
      </c>
      <c r="DQ26" s="96"/>
      <c r="DR26" s="97"/>
      <c r="DS26" s="87"/>
      <c r="DT26" s="87"/>
      <c r="DU26" s="87"/>
      <c r="DV26" s="87"/>
      <c r="DW26" s="95">
        <f>DY3*238</f>
        <v>19.439940896848849</v>
      </c>
      <c r="DX26" s="96"/>
      <c r="DY26" s="97"/>
      <c r="DZ26" s="87"/>
      <c r="EA26" s="87"/>
      <c r="EB26" s="87"/>
      <c r="EC26" s="87"/>
      <c r="ED26" s="95">
        <f>EF3*238</f>
        <v>60.634206494362509</v>
      </c>
      <c r="EE26" s="96"/>
      <c r="EF26" s="97"/>
      <c r="EG26" s="87"/>
      <c r="EH26" s="87"/>
      <c r="EI26" s="87"/>
      <c r="EJ26" s="87"/>
      <c r="EK26" s="95">
        <f>EM3*238</f>
        <v>25.905463331165347</v>
      </c>
      <c r="EL26" s="96"/>
      <c r="EM26" s="9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95">
        <f>EZ3*238</f>
        <v>13.732027884115919</v>
      </c>
      <c r="EY26" s="96"/>
      <c r="EZ26" s="97"/>
      <c r="FA26" s="87"/>
      <c r="FB26" s="87"/>
      <c r="FC26" s="87"/>
      <c r="FD26" s="87"/>
      <c r="FE26" s="87"/>
      <c r="FF26" s="87"/>
      <c r="FG26" s="87"/>
      <c r="FH26" s="95">
        <f>FJ3*238</f>
        <v>5.0292591153733666</v>
      </c>
      <c r="FI26" s="96"/>
      <c r="FJ26" s="97"/>
      <c r="FK26" s="87"/>
      <c r="FL26" s="87"/>
      <c r="FM26" s="87"/>
      <c r="FN26" s="87"/>
      <c r="FO26" s="95">
        <f>FQ3*238</f>
        <v>6.9756166763425886</v>
      </c>
      <c r="FP26" s="96"/>
      <c r="FQ26" s="97"/>
      <c r="FR26" s="87"/>
      <c r="FS26" s="87"/>
      <c r="FT26" s="87"/>
      <c r="FU26" s="87"/>
      <c r="FV26" s="87"/>
      <c r="FW26" s="87"/>
      <c r="FX26" s="87"/>
      <c r="FY26" s="95">
        <f>GA3*238</f>
        <v>4.2461969261123311</v>
      </c>
      <c r="FZ26" s="96"/>
      <c r="GA26" s="97"/>
      <c r="GB26" s="87"/>
      <c r="GC26" s="87"/>
      <c r="GD26" s="87"/>
      <c r="GE26" s="87"/>
      <c r="GF26" s="87"/>
      <c r="GG26" s="87"/>
      <c r="GH26" s="87"/>
      <c r="GI26" s="95">
        <f>GK3*238</f>
        <v>3.7184415799834998</v>
      </c>
      <c r="GJ26" s="96"/>
      <c r="GK26" s="97"/>
      <c r="GL26" s="87"/>
    </row>
    <row r="27" spans="1:194" ht="15.75" thickBot="1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99"/>
      <c r="AI27" s="99"/>
      <c r="AJ27" s="99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99"/>
      <c r="AZ27" s="99"/>
      <c r="BA27" s="99"/>
      <c r="BB27" s="81"/>
      <c r="BC27" s="81"/>
      <c r="BD27" s="81"/>
      <c r="BE27" s="81"/>
      <c r="BF27" s="81"/>
      <c r="BG27" s="81"/>
      <c r="BH27" s="81"/>
      <c r="BI27" s="99"/>
      <c r="BJ27" s="99"/>
      <c r="BK27" s="99"/>
      <c r="BL27" s="81"/>
      <c r="BM27" s="81"/>
      <c r="BN27" s="81"/>
      <c r="BO27" s="81"/>
      <c r="BP27" s="81"/>
      <c r="BQ27" s="81"/>
      <c r="BR27" s="81"/>
      <c r="BS27" s="99"/>
      <c r="BT27" s="99"/>
      <c r="BU27" s="99"/>
      <c r="BV27" s="81"/>
      <c r="BW27" s="81"/>
      <c r="BX27" s="81"/>
      <c r="BY27" s="81"/>
      <c r="BZ27" s="81"/>
      <c r="CA27" s="81"/>
      <c r="CB27" s="81"/>
      <c r="CC27" s="99"/>
      <c r="CD27" s="99"/>
      <c r="CE27" s="99"/>
      <c r="CF27" s="81"/>
      <c r="CG27" s="81"/>
      <c r="CH27" s="81"/>
      <c r="CI27" s="81"/>
      <c r="CJ27" s="81"/>
      <c r="CK27" s="81"/>
      <c r="CL27" s="81"/>
      <c r="CM27" s="99"/>
      <c r="CN27" s="99"/>
      <c r="CO27" s="99"/>
      <c r="CP27" s="81"/>
      <c r="CQ27" s="81"/>
      <c r="CR27" s="81"/>
      <c r="CS27" s="81"/>
      <c r="CT27" s="81"/>
      <c r="CU27" s="81"/>
      <c r="CV27" s="81"/>
      <c r="CW27" s="81"/>
      <c r="CX27" s="81"/>
      <c r="CY27" s="81"/>
      <c r="CZ27" s="99"/>
      <c r="DA27" s="99"/>
      <c r="DB27" s="99"/>
      <c r="DC27" s="81"/>
      <c r="DD27" s="81"/>
      <c r="DE27" s="81"/>
      <c r="DF27" s="81"/>
      <c r="DG27" s="81"/>
      <c r="DH27" s="81"/>
      <c r="DI27" s="81"/>
      <c r="DJ27" s="81"/>
      <c r="DK27" s="81"/>
      <c r="DL27" s="81"/>
      <c r="DM27" s="81"/>
      <c r="DN27" s="81"/>
      <c r="DO27" s="81"/>
      <c r="DP27" s="99"/>
      <c r="DQ27" s="99"/>
      <c r="DR27" s="99"/>
      <c r="DS27" s="81"/>
      <c r="DT27" s="81"/>
      <c r="DU27" s="81"/>
      <c r="DV27" s="81"/>
      <c r="DW27" s="81"/>
      <c r="DX27" s="81"/>
      <c r="DY27" s="81"/>
      <c r="DZ27" s="81"/>
      <c r="EA27" s="81"/>
      <c r="EB27" s="81"/>
      <c r="EC27" s="81"/>
      <c r="ED27" s="81"/>
      <c r="EE27" s="81"/>
      <c r="EF27" s="81"/>
      <c r="EG27" s="81"/>
      <c r="EH27" s="81"/>
      <c r="EI27" s="81"/>
      <c r="EJ27" s="81"/>
      <c r="EK27" s="99"/>
      <c r="EL27" s="99"/>
      <c r="EM27" s="99"/>
      <c r="EN27" s="81"/>
      <c r="EO27" s="81"/>
      <c r="EP27" s="81"/>
      <c r="EQ27" s="81"/>
      <c r="ER27" s="81"/>
      <c r="ES27" s="81"/>
      <c r="ET27" s="81"/>
      <c r="EU27" s="81"/>
      <c r="EV27" s="81"/>
      <c r="EW27" s="81"/>
      <c r="EX27" s="99"/>
      <c r="EY27" s="99"/>
      <c r="EZ27" s="99"/>
      <c r="FA27" s="81"/>
      <c r="FB27" s="81"/>
      <c r="FC27" s="81"/>
      <c r="FD27" s="81"/>
      <c r="FE27" s="81"/>
      <c r="FF27" s="81"/>
      <c r="FG27" s="81"/>
      <c r="FH27" s="99"/>
      <c r="FI27" s="99"/>
      <c r="FJ27" s="99"/>
      <c r="FK27" s="81"/>
      <c r="FL27" s="81"/>
      <c r="FM27" s="81"/>
      <c r="FN27" s="81"/>
      <c r="FO27" s="99"/>
      <c r="FP27" s="99"/>
      <c r="FQ27" s="99"/>
      <c r="FR27" s="81"/>
      <c r="FS27" s="81"/>
      <c r="FT27" s="81"/>
      <c r="FU27" s="81"/>
      <c r="FV27" s="81"/>
      <c r="FW27" s="81"/>
      <c r="FX27" s="81"/>
      <c r="FY27" s="99"/>
      <c r="FZ27" s="99"/>
      <c r="GA27" s="99"/>
      <c r="GB27" s="81"/>
      <c r="GC27" s="81"/>
      <c r="GD27" s="81"/>
      <c r="GE27" s="81"/>
      <c r="GF27" s="81"/>
      <c r="GG27" s="81"/>
      <c r="GH27" s="81"/>
      <c r="GI27" s="99"/>
      <c r="GJ27" s="99"/>
      <c r="GK27" s="99"/>
      <c r="GL27" s="81"/>
    </row>
    <row r="28" spans="1:194" ht="15.75" thickBot="1">
      <c r="A28" s="106" t="s">
        <v>537</v>
      </c>
      <c r="B28" s="81"/>
      <c r="C28" s="81"/>
      <c r="D28" s="81"/>
      <c r="E28" s="81"/>
      <c r="F28" s="81"/>
      <c r="G28" s="81"/>
      <c r="H28" s="81"/>
      <c r="I28" s="81"/>
      <c r="J28" s="81"/>
      <c r="K28" s="107">
        <f>K26-K23</f>
        <v>3.1415999999999999</v>
      </c>
      <c r="L28" s="108"/>
      <c r="M28" s="109"/>
      <c r="N28" s="91"/>
      <c r="O28" s="91"/>
      <c r="P28" s="91"/>
      <c r="Q28" s="91"/>
      <c r="R28" s="91"/>
      <c r="S28" s="91"/>
      <c r="T28" s="91"/>
      <c r="U28" s="110">
        <f>U26-U23</f>
        <v>19.100224364990332</v>
      </c>
      <c r="V28" s="111"/>
      <c r="W28" s="112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107">
        <f>AH26-AH23</f>
        <v>4.2937260739182248</v>
      </c>
      <c r="AI28" s="108"/>
      <c r="AJ28" s="109"/>
      <c r="AK28" s="91"/>
      <c r="AL28" s="91"/>
      <c r="AM28" s="91"/>
      <c r="AN28" s="91"/>
      <c r="AO28" s="91"/>
      <c r="AP28" s="91"/>
      <c r="AQ28" s="91"/>
      <c r="AR28" s="107">
        <f>AR26-AR23</f>
        <v>2.5346281608618408</v>
      </c>
      <c r="AS28" s="108"/>
      <c r="AT28" s="109"/>
      <c r="AU28" s="91"/>
      <c r="AV28" s="91"/>
      <c r="AW28" s="91"/>
      <c r="AX28" s="91"/>
      <c r="AY28" s="107">
        <f>AY26-AY23</f>
        <v>2.2860740928277408</v>
      </c>
      <c r="AZ28" s="108"/>
      <c r="BA28" s="109"/>
      <c r="BB28" s="91"/>
      <c r="BC28" s="91"/>
      <c r="BD28" s="91"/>
      <c r="BE28" s="91"/>
      <c r="BF28" s="91"/>
      <c r="BG28" s="91"/>
      <c r="BH28" s="91"/>
      <c r="BI28" s="107">
        <f>BI26-BI23</f>
        <v>4.3872260368150648</v>
      </c>
      <c r="BJ28" s="108"/>
      <c r="BK28" s="109"/>
      <c r="BL28" s="91"/>
      <c r="BM28" s="91"/>
      <c r="BN28" s="91"/>
      <c r="BO28" s="91"/>
      <c r="BP28" s="91"/>
      <c r="BQ28" s="91"/>
      <c r="BR28" s="91"/>
      <c r="BS28" s="107">
        <f>BS26-BS23</f>
        <v>5.6868755210811424</v>
      </c>
      <c r="BT28" s="108"/>
      <c r="BU28" s="109"/>
      <c r="BV28" s="91"/>
      <c r="BW28" s="91"/>
      <c r="BX28" s="91"/>
      <c r="BY28" s="91"/>
      <c r="BZ28" s="91"/>
      <c r="CA28" s="91"/>
      <c r="CB28" s="91"/>
      <c r="CC28" s="107">
        <f>CC26-CC23</f>
        <v>10.606012457931564</v>
      </c>
      <c r="CD28" s="108"/>
      <c r="CE28" s="109"/>
      <c r="CF28" s="91"/>
      <c r="CG28" s="91"/>
      <c r="CH28" s="91"/>
      <c r="CI28" s="91"/>
      <c r="CJ28" s="91"/>
      <c r="CK28" s="91"/>
      <c r="CL28" s="91"/>
      <c r="CM28" s="107">
        <f>CM26-CM23</f>
        <v>16.405347656608072</v>
      </c>
      <c r="CN28" s="108"/>
      <c r="CO28" s="109"/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107">
        <f>CZ26-CZ23</f>
        <v>14.534569232313796</v>
      </c>
      <c r="DA28" s="108"/>
      <c r="DB28" s="109"/>
      <c r="DC28" s="91"/>
      <c r="DD28" s="91"/>
      <c r="DE28" s="91"/>
      <c r="DF28" s="91"/>
      <c r="DG28" s="91"/>
      <c r="DH28" s="91"/>
      <c r="DI28" s="91"/>
      <c r="DJ28" s="91"/>
      <c r="DK28" s="91"/>
      <c r="DL28" s="91"/>
      <c r="DM28" s="91"/>
      <c r="DN28" s="91"/>
      <c r="DO28" s="91"/>
      <c r="DP28" s="107">
        <f>DP26-DP23</f>
        <v>15.343084189252306</v>
      </c>
      <c r="DQ28" s="108"/>
      <c r="DR28" s="109"/>
      <c r="DS28" s="91"/>
      <c r="DT28" s="91"/>
      <c r="DU28" s="91"/>
      <c r="DV28" s="91"/>
      <c r="DW28" s="107">
        <f>DW26-DW23</f>
        <v>19.189940896848849</v>
      </c>
      <c r="DX28" s="108"/>
      <c r="DY28" s="109"/>
      <c r="DZ28" s="91"/>
      <c r="EA28" s="91"/>
      <c r="EB28" s="91"/>
      <c r="EC28" s="91"/>
      <c r="ED28" s="107">
        <f>ED26-ED23</f>
        <v>57.134206494362509</v>
      </c>
      <c r="EE28" s="108"/>
      <c r="EF28" s="109"/>
      <c r="EG28" s="91"/>
      <c r="EH28" s="91"/>
      <c r="EI28" s="91"/>
      <c r="EJ28" s="91"/>
      <c r="EK28" s="107">
        <f>EK26-EK23</f>
        <v>25.655463331165347</v>
      </c>
      <c r="EL28" s="108"/>
      <c r="EM28" s="109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107">
        <f>EX26-EX23</f>
        <v>13.732027884115919</v>
      </c>
      <c r="EY28" s="108"/>
      <c r="EZ28" s="109"/>
      <c r="FA28" s="91"/>
      <c r="FB28" s="91"/>
      <c r="FC28" s="91"/>
      <c r="FD28" s="91"/>
      <c r="FE28" s="91"/>
      <c r="FF28" s="91"/>
      <c r="FG28" s="91"/>
      <c r="FH28" s="107">
        <f>FH26-FH23</f>
        <v>5.0292591153733666</v>
      </c>
      <c r="FI28" s="108"/>
      <c r="FJ28" s="109"/>
      <c r="FK28" s="91"/>
      <c r="FL28" s="91"/>
      <c r="FM28" s="91"/>
      <c r="FN28" s="91"/>
      <c r="FO28" s="107">
        <f>FO26-FO23</f>
        <v>6.9756166763425886</v>
      </c>
      <c r="FP28" s="108"/>
      <c r="FQ28" s="109"/>
      <c r="FR28" s="91"/>
      <c r="FS28" s="91"/>
      <c r="FT28" s="91"/>
      <c r="FU28" s="91"/>
      <c r="FV28" s="91"/>
      <c r="FW28" s="91"/>
      <c r="FX28" s="91"/>
      <c r="FY28" s="107">
        <f>FY26-FY23</f>
        <v>4.2461969261123311</v>
      </c>
      <c r="FZ28" s="108"/>
      <c r="GA28" s="109"/>
      <c r="GB28" s="91"/>
      <c r="GC28" s="91"/>
      <c r="GD28" s="91"/>
      <c r="GE28" s="91"/>
      <c r="GF28" s="91"/>
      <c r="GG28" s="91"/>
      <c r="GH28" s="91"/>
      <c r="GI28" s="107">
        <f>GI26-GI23</f>
        <v>3.7184415799834998</v>
      </c>
      <c r="GJ28" s="108"/>
      <c r="GK28" s="109"/>
      <c r="GL28" s="91"/>
    </row>
    <row r="29" spans="1:194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1"/>
      <c r="CY29" s="81"/>
      <c r="CZ29" s="103"/>
      <c r="DA29" s="103"/>
      <c r="DB29" s="103"/>
      <c r="DC29" s="81"/>
      <c r="DD29" s="81"/>
      <c r="DE29" s="81"/>
      <c r="DF29" s="81"/>
      <c r="DG29" s="81"/>
      <c r="DH29" s="81"/>
      <c r="DI29" s="81"/>
      <c r="DJ29" s="81"/>
      <c r="DK29" s="81"/>
      <c r="DL29" s="81"/>
      <c r="DM29" s="81"/>
      <c r="DN29" s="81"/>
      <c r="DO29" s="81"/>
      <c r="DP29" s="99"/>
      <c r="DQ29" s="99"/>
      <c r="DR29" s="99"/>
      <c r="DS29" s="81"/>
      <c r="DT29" s="81"/>
      <c r="DU29" s="81"/>
      <c r="DV29" s="81"/>
      <c r="DW29" s="81"/>
      <c r="DX29" s="81"/>
      <c r="DY29" s="81"/>
      <c r="DZ29" s="81"/>
      <c r="EA29" s="81"/>
      <c r="EB29" s="81"/>
      <c r="EC29" s="81"/>
      <c r="ED29" s="81"/>
      <c r="EE29" s="81"/>
      <c r="EF29" s="81"/>
      <c r="EG29" s="81"/>
      <c r="EH29" s="81"/>
      <c r="EI29" s="81"/>
      <c r="EJ29" s="81"/>
      <c r="EK29" s="81"/>
      <c r="EL29" s="81"/>
      <c r="EM29" s="81"/>
      <c r="EN29" s="81"/>
      <c r="EO29" s="81"/>
      <c r="EP29" s="81"/>
      <c r="EQ29" s="81"/>
      <c r="ER29" s="81"/>
      <c r="ES29" s="81"/>
      <c r="ET29" s="81"/>
      <c r="EU29" s="81"/>
      <c r="EV29" s="81"/>
      <c r="EW29" s="81"/>
      <c r="EX29" s="81"/>
      <c r="EY29" s="81"/>
      <c r="EZ29" s="81"/>
      <c r="FA29" s="81"/>
      <c r="FB29" s="81"/>
      <c r="FC29" s="81"/>
      <c r="FD29" s="81"/>
      <c r="FE29" s="81"/>
      <c r="FF29" s="81"/>
      <c r="FG29" s="81"/>
      <c r="FH29" s="81"/>
      <c r="FI29" s="81"/>
      <c r="FJ29" s="81"/>
      <c r="FK29" s="81"/>
      <c r="FL29" s="81"/>
      <c r="FM29" s="81"/>
      <c r="FN29" s="81"/>
      <c r="FO29" s="81"/>
      <c r="FP29" s="81"/>
      <c r="FQ29" s="81"/>
      <c r="FR29" s="81"/>
      <c r="FS29" s="81"/>
      <c r="FT29" s="81"/>
      <c r="FU29" s="81"/>
      <c r="FV29" s="81"/>
      <c r="FW29" s="81"/>
      <c r="FX29" s="81"/>
      <c r="FY29" s="81"/>
      <c r="FZ29" s="81"/>
      <c r="GA29" s="81"/>
      <c r="GB29" s="81"/>
      <c r="GC29" s="81"/>
      <c r="GD29" s="81"/>
      <c r="GE29" s="81"/>
      <c r="GF29" s="81"/>
      <c r="GG29" s="81"/>
      <c r="GH29" s="81"/>
      <c r="GI29" s="81"/>
      <c r="GJ29" s="81"/>
      <c r="GK29" s="81"/>
      <c r="GL29" s="81"/>
    </row>
    <row r="31" spans="1:194">
      <c r="A31" s="1" t="s">
        <v>436</v>
      </c>
      <c r="B31" s="1">
        <v>916364</v>
      </c>
    </row>
    <row r="32" spans="1:194">
      <c r="A32" s="2" t="s">
        <v>113</v>
      </c>
      <c r="B32" s="1">
        <v>411077</v>
      </c>
    </row>
    <row r="33" spans="1:2">
      <c r="A33" s="2" t="s">
        <v>154</v>
      </c>
      <c r="B33" s="1">
        <v>1189934</v>
      </c>
    </row>
    <row r="34" spans="1:2">
      <c r="A34" s="2" t="s">
        <v>194</v>
      </c>
      <c r="B34" s="1">
        <v>1486999</v>
      </c>
    </row>
    <row r="35" spans="1:2">
      <c r="A35" s="2" t="s">
        <v>234</v>
      </c>
      <c r="B35" s="1">
        <v>1885483</v>
      </c>
    </row>
    <row r="36" spans="1:2">
      <c r="A36" s="2" t="s">
        <v>274</v>
      </c>
      <c r="B36" s="1">
        <v>2052229</v>
      </c>
    </row>
  </sheetData>
  <sortState columnSort="1" ref="A1:DN9">
    <sortCondition ref="A2:DN2"/>
  </sortState>
  <mergeCells count="77">
    <mergeCell ref="GI23:GK23"/>
    <mergeCell ref="A25:A26"/>
    <mergeCell ref="EK23:EM23"/>
    <mergeCell ref="EX23:EZ23"/>
    <mergeCell ref="FH23:FJ23"/>
    <mergeCell ref="FO23:FQ23"/>
    <mergeCell ref="FY23:GA23"/>
    <mergeCell ref="DW23:DY23"/>
    <mergeCell ref="ED23:EF23"/>
    <mergeCell ref="K23:M23"/>
    <mergeCell ref="U23:W23"/>
    <mergeCell ref="AH23:AJ23"/>
    <mergeCell ref="AR23:AT23"/>
    <mergeCell ref="AY23:BA23"/>
    <mergeCell ref="BI23:BK23"/>
    <mergeCell ref="BS23:BU23"/>
    <mergeCell ref="CC23:CE23"/>
    <mergeCell ref="CM23:CO23"/>
    <mergeCell ref="CZ23:DB23"/>
    <mergeCell ref="DP23:DR23"/>
    <mergeCell ref="K26:M26"/>
    <mergeCell ref="K25:M25"/>
    <mergeCell ref="U25:W25"/>
    <mergeCell ref="U26:W26"/>
    <mergeCell ref="AH25:AJ25"/>
    <mergeCell ref="AH26:AJ26"/>
    <mergeCell ref="AR25:AT25"/>
    <mergeCell ref="AR26:AT26"/>
    <mergeCell ref="AY25:BA25"/>
    <mergeCell ref="AY26:BA26"/>
    <mergeCell ref="BI25:BK25"/>
    <mergeCell ref="BI26:BK26"/>
    <mergeCell ref="BS25:BU25"/>
    <mergeCell ref="BS26:BU26"/>
    <mergeCell ref="CC25:CE25"/>
    <mergeCell ref="CC26:CE26"/>
    <mergeCell ref="CM25:CO25"/>
    <mergeCell ref="CM26:CO26"/>
    <mergeCell ref="CZ25:DB25"/>
    <mergeCell ref="CZ26:DB26"/>
    <mergeCell ref="DP25:DR25"/>
    <mergeCell ref="DP26:DR26"/>
    <mergeCell ref="DW25:DY25"/>
    <mergeCell ref="DW26:DY26"/>
    <mergeCell ref="FY26:GA26"/>
    <mergeCell ref="ED25:EF25"/>
    <mergeCell ref="ED26:EF26"/>
    <mergeCell ref="EK25:EM25"/>
    <mergeCell ref="EK26:EM26"/>
    <mergeCell ref="EX25:EZ25"/>
    <mergeCell ref="EX26:EZ26"/>
    <mergeCell ref="EK28:EM28"/>
    <mergeCell ref="GI25:GK25"/>
    <mergeCell ref="GI26:GK26"/>
    <mergeCell ref="K28:M28"/>
    <mergeCell ref="U28:W28"/>
    <mergeCell ref="AH28:AJ28"/>
    <mergeCell ref="AR28:AT28"/>
    <mergeCell ref="AY28:BA28"/>
    <mergeCell ref="BI28:BK28"/>
    <mergeCell ref="BS28:BU28"/>
    <mergeCell ref="CC28:CE28"/>
    <mergeCell ref="FH25:FJ25"/>
    <mergeCell ref="FH26:FJ26"/>
    <mergeCell ref="FO25:FQ25"/>
    <mergeCell ref="FO26:FQ26"/>
    <mergeCell ref="FY25:GA25"/>
    <mergeCell ref="CM28:CO28"/>
    <mergeCell ref="CZ28:DB28"/>
    <mergeCell ref="DP28:DR28"/>
    <mergeCell ref="DW28:DY28"/>
    <mergeCell ref="ED28:EF28"/>
    <mergeCell ref="EX28:EZ28"/>
    <mergeCell ref="FH28:FJ28"/>
    <mergeCell ref="FO28:FQ28"/>
    <mergeCell ref="FY28:GA28"/>
    <mergeCell ref="GI28:GK28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Bamberger, James (OCLA)</dc:creator>
  <cp:lastModifiedBy>Bamberger, James (OCLA)</cp:lastModifiedBy>
  <dcterms:created xsi:type="dcterms:W3CDTF">2016-03-03T18:36:51Z</dcterms:created>
  <dcterms:modified xsi:type="dcterms:W3CDTF">2016-03-08T17:41:48Z</dcterms:modified>
</cp:coreProperties>
</file>